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E\Desktop\Hab\II semestr\Badania statutowe 2022\Artykuł\ZN UEK\"/>
    </mc:Choice>
  </mc:AlternateContent>
  <bookViews>
    <workbookView xWindow="0" yWindow="0" windowWidth="28800" windowHeight="11100"/>
  </bookViews>
  <sheets>
    <sheet name="WIG20 i mWIG40" sheetId="5" r:id="rId1"/>
    <sheet name="Podsumowanie" sheetId="6" r:id="rId2"/>
    <sheet name="Arkusz1" sheetId="9" r:id="rId3"/>
  </sheets>
  <definedNames>
    <definedName name="_xlnm._FilterDatabase" localSheetId="0" hidden="1">'WIG20 i mWIG40'!$A$1:$A$158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2" i="5" l="1"/>
  <c r="G122" i="5"/>
  <c r="H121" i="5"/>
  <c r="G121" i="5"/>
  <c r="E122" i="5"/>
  <c r="D122" i="5"/>
  <c r="E121" i="5"/>
  <c r="J121" i="5"/>
  <c r="K121" i="5"/>
  <c r="D121" i="5"/>
  <c r="AB55" i="6"/>
  <c r="AE57" i="6"/>
  <c r="AF57" i="6"/>
  <c r="AE59" i="6"/>
  <c r="AF59" i="6"/>
  <c r="AF55" i="6"/>
  <c r="AE55" i="6"/>
  <c r="E72" i="6"/>
  <c r="F65" i="6"/>
  <c r="E65" i="6"/>
  <c r="F64" i="6"/>
  <c r="E64" i="6"/>
  <c r="E63" i="6"/>
  <c r="D63" i="6"/>
  <c r="G25" i="9"/>
  <c r="E25" i="9"/>
  <c r="C25" i="9"/>
  <c r="G24" i="9"/>
  <c r="E24" i="9"/>
  <c r="C24" i="9"/>
  <c r="D76" i="6"/>
  <c r="E76" i="6"/>
  <c r="F76" i="6"/>
  <c r="D77" i="6"/>
  <c r="E77" i="6"/>
  <c r="F77" i="6"/>
  <c r="D73" i="6"/>
  <c r="E73" i="6"/>
  <c r="F73" i="6"/>
  <c r="D72" i="6"/>
  <c r="F72" i="6"/>
  <c r="D68" i="6"/>
  <c r="E68" i="6"/>
  <c r="F68" i="6"/>
  <c r="D69" i="6"/>
  <c r="E69" i="6"/>
  <c r="F69" i="6"/>
  <c r="D64" i="6"/>
  <c r="D65" i="6"/>
  <c r="AF26" i="5" l="1"/>
  <c r="AF25" i="5"/>
  <c r="AF24" i="5"/>
  <c r="AF23" i="5"/>
  <c r="AD23" i="5"/>
  <c r="AE26" i="5"/>
  <c r="AE25" i="5"/>
  <c r="AE24" i="5"/>
  <c r="AE23" i="5"/>
  <c r="AD26" i="5"/>
  <c r="AD25" i="5"/>
  <c r="AD24" i="5"/>
  <c r="F75" i="6"/>
  <c r="E75" i="6"/>
  <c r="D75" i="6"/>
  <c r="F71" i="6"/>
  <c r="D71" i="6"/>
  <c r="E71" i="6"/>
  <c r="F67" i="6"/>
  <c r="E67" i="6"/>
  <c r="D67" i="6"/>
  <c r="F63" i="6"/>
  <c r="AB59" i="6"/>
  <c r="AC57" i="6"/>
  <c r="AC59" i="6"/>
  <c r="AC55" i="6"/>
  <c r="AC62" i="6" s="1"/>
  <c r="AB57" i="6"/>
  <c r="AA59" i="6"/>
  <c r="AA57" i="6"/>
  <c r="AA55" i="6"/>
  <c r="V59" i="6"/>
  <c r="V57" i="6"/>
  <c r="V55" i="6"/>
  <c r="P59" i="6"/>
  <c r="P57" i="6"/>
  <c r="P55" i="6"/>
  <c r="K59" i="6"/>
  <c r="K57" i="6"/>
  <c r="K55" i="6"/>
  <c r="F59" i="6"/>
  <c r="F57" i="6"/>
  <c r="F55" i="6"/>
  <c r="AC65" i="6" l="1"/>
  <c r="AB63" i="6"/>
  <c r="AC63" i="6"/>
  <c r="AB62" i="6"/>
  <c r="AB65" i="6"/>
  <c r="D64" i="5" l="1"/>
  <c r="E64" i="5"/>
  <c r="F64" i="5"/>
  <c r="H64" i="5"/>
  <c r="I64" i="5"/>
  <c r="J64" i="5"/>
  <c r="K64" i="5"/>
  <c r="M64" i="5"/>
  <c r="N64" i="5"/>
  <c r="O64" i="5"/>
  <c r="P64" i="5"/>
  <c r="S64" i="5"/>
  <c r="T64" i="5"/>
  <c r="U64" i="5"/>
  <c r="V64" i="5"/>
  <c r="X64" i="5"/>
  <c r="Y64" i="5"/>
  <c r="Z64" i="5"/>
  <c r="AA64" i="5"/>
  <c r="D65" i="5"/>
  <c r="E65" i="5"/>
  <c r="F65" i="5"/>
  <c r="H65" i="5"/>
  <c r="I65" i="5"/>
  <c r="J65" i="5"/>
  <c r="K65" i="5"/>
  <c r="M65" i="5"/>
  <c r="N65" i="5"/>
  <c r="O65" i="5"/>
  <c r="P65" i="5"/>
  <c r="S65" i="5"/>
  <c r="T65" i="5"/>
  <c r="U65" i="5"/>
  <c r="V65" i="5"/>
  <c r="X65" i="5"/>
  <c r="Y65" i="5"/>
  <c r="Z65" i="5"/>
  <c r="AA65" i="5"/>
  <c r="D66" i="5"/>
  <c r="E66" i="5"/>
  <c r="F66" i="5"/>
  <c r="H66" i="5"/>
  <c r="I66" i="5"/>
  <c r="J66" i="5"/>
  <c r="K66" i="5"/>
  <c r="M66" i="5"/>
  <c r="N66" i="5"/>
  <c r="O66" i="5"/>
  <c r="P66" i="5"/>
  <c r="S66" i="5"/>
  <c r="T66" i="5"/>
  <c r="U66" i="5"/>
  <c r="V66" i="5"/>
  <c r="X66" i="5"/>
  <c r="Y66" i="5"/>
  <c r="Z66" i="5"/>
  <c r="AA66" i="5"/>
  <c r="D67" i="5"/>
  <c r="E67" i="5"/>
  <c r="F67" i="5"/>
  <c r="H67" i="5"/>
  <c r="I67" i="5"/>
  <c r="J67" i="5"/>
  <c r="K67" i="5"/>
  <c r="M67" i="5"/>
  <c r="N67" i="5"/>
  <c r="O67" i="5"/>
  <c r="P67" i="5"/>
  <c r="S67" i="5"/>
  <c r="T67" i="5"/>
  <c r="U67" i="5"/>
  <c r="V67" i="5"/>
  <c r="X67" i="5"/>
  <c r="Y67" i="5"/>
  <c r="Z67" i="5"/>
  <c r="AA67" i="5"/>
  <c r="D68" i="5"/>
  <c r="E68" i="5"/>
  <c r="F68" i="5"/>
  <c r="H68" i="5"/>
  <c r="I68" i="5"/>
  <c r="J68" i="5"/>
  <c r="K68" i="5"/>
  <c r="M68" i="5"/>
  <c r="N68" i="5"/>
  <c r="O68" i="5"/>
  <c r="P68" i="5"/>
  <c r="S68" i="5"/>
  <c r="T68" i="5"/>
  <c r="U68" i="5"/>
  <c r="V68" i="5"/>
  <c r="X68" i="5"/>
  <c r="Y68" i="5"/>
  <c r="Z68" i="5"/>
  <c r="AA68" i="5"/>
  <c r="D69" i="5"/>
  <c r="E69" i="5"/>
  <c r="F69" i="5"/>
  <c r="H69" i="5"/>
  <c r="I69" i="5"/>
  <c r="J69" i="5"/>
  <c r="K69" i="5"/>
  <c r="M69" i="5"/>
  <c r="N69" i="5"/>
  <c r="O69" i="5"/>
  <c r="P69" i="5"/>
  <c r="S69" i="5"/>
  <c r="T69" i="5"/>
  <c r="U69" i="5"/>
  <c r="V69" i="5"/>
  <c r="X69" i="5"/>
  <c r="Y69" i="5"/>
  <c r="Z69" i="5"/>
  <c r="AA69" i="5"/>
  <c r="D70" i="5"/>
  <c r="E70" i="5"/>
  <c r="F70" i="5"/>
  <c r="H70" i="5"/>
  <c r="I70" i="5"/>
  <c r="J70" i="5"/>
  <c r="K70" i="5"/>
  <c r="M70" i="5"/>
  <c r="N70" i="5"/>
  <c r="O70" i="5"/>
  <c r="P70" i="5"/>
  <c r="S70" i="5"/>
  <c r="T70" i="5"/>
  <c r="U70" i="5"/>
  <c r="V70" i="5"/>
  <c r="X70" i="5"/>
  <c r="Y70" i="5"/>
  <c r="Z70" i="5"/>
  <c r="AA70" i="5"/>
  <c r="D71" i="5"/>
  <c r="E71" i="5"/>
  <c r="F71" i="5"/>
  <c r="H71" i="5"/>
  <c r="I71" i="5"/>
  <c r="J71" i="5"/>
  <c r="K71" i="5"/>
  <c r="M71" i="5"/>
  <c r="N71" i="5"/>
  <c r="O71" i="5"/>
  <c r="P71" i="5"/>
  <c r="S71" i="5"/>
  <c r="T71" i="5"/>
  <c r="U71" i="5"/>
  <c r="V71" i="5"/>
  <c r="X71" i="5"/>
  <c r="Y71" i="5"/>
  <c r="Z71" i="5"/>
  <c r="AA71" i="5"/>
  <c r="D72" i="5"/>
  <c r="E72" i="5"/>
  <c r="F72" i="5"/>
  <c r="H72" i="5"/>
  <c r="I72" i="5"/>
  <c r="J72" i="5"/>
  <c r="K72" i="5"/>
  <c r="M72" i="5"/>
  <c r="N72" i="5"/>
  <c r="O72" i="5"/>
  <c r="P72" i="5"/>
  <c r="S72" i="5"/>
  <c r="T72" i="5"/>
  <c r="U72" i="5"/>
  <c r="V72" i="5"/>
  <c r="X72" i="5"/>
  <c r="Y72" i="5"/>
  <c r="Z72" i="5"/>
  <c r="AA72" i="5"/>
  <c r="D73" i="5"/>
  <c r="E73" i="5"/>
  <c r="F73" i="5"/>
  <c r="H73" i="5"/>
  <c r="I73" i="5"/>
  <c r="J73" i="5"/>
  <c r="K73" i="5"/>
  <c r="M73" i="5"/>
  <c r="N73" i="5"/>
  <c r="O73" i="5"/>
  <c r="P73" i="5"/>
  <c r="S73" i="5"/>
  <c r="T73" i="5"/>
  <c r="U73" i="5"/>
  <c r="V73" i="5"/>
  <c r="X73" i="5"/>
  <c r="Y73" i="5"/>
  <c r="Z73" i="5"/>
  <c r="AA73" i="5"/>
  <c r="D74" i="5"/>
  <c r="E74" i="5"/>
  <c r="F74" i="5"/>
  <c r="H74" i="5"/>
  <c r="I74" i="5"/>
  <c r="J74" i="5"/>
  <c r="K74" i="5"/>
  <c r="M74" i="5"/>
  <c r="N74" i="5"/>
  <c r="O74" i="5"/>
  <c r="P74" i="5"/>
  <c r="S74" i="5"/>
  <c r="T74" i="5"/>
  <c r="U74" i="5"/>
  <c r="V74" i="5"/>
  <c r="X74" i="5"/>
  <c r="Y74" i="5"/>
  <c r="Z74" i="5"/>
  <c r="AA74" i="5"/>
  <c r="D75" i="5"/>
  <c r="E75" i="5"/>
  <c r="F75" i="5"/>
  <c r="H75" i="5"/>
  <c r="I75" i="5"/>
  <c r="J75" i="5"/>
  <c r="K75" i="5"/>
  <c r="M75" i="5"/>
  <c r="N75" i="5"/>
  <c r="O75" i="5"/>
  <c r="P75" i="5"/>
  <c r="S75" i="5"/>
  <c r="T75" i="5"/>
  <c r="U75" i="5"/>
  <c r="V75" i="5"/>
  <c r="X75" i="5"/>
  <c r="Y75" i="5"/>
  <c r="Z75" i="5"/>
  <c r="AA75" i="5"/>
  <c r="D76" i="5"/>
  <c r="E76" i="5"/>
  <c r="F76" i="5"/>
  <c r="H76" i="5"/>
  <c r="I76" i="5"/>
  <c r="J76" i="5"/>
  <c r="K76" i="5"/>
  <c r="M76" i="5"/>
  <c r="N76" i="5"/>
  <c r="O76" i="5"/>
  <c r="P76" i="5"/>
  <c r="S76" i="5"/>
  <c r="T76" i="5"/>
  <c r="U76" i="5"/>
  <c r="V76" i="5"/>
  <c r="X76" i="5"/>
  <c r="Y76" i="5"/>
  <c r="Z76" i="5"/>
  <c r="AA76" i="5"/>
  <c r="D77" i="5"/>
  <c r="E77" i="5"/>
  <c r="F77" i="5"/>
  <c r="H77" i="5"/>
  <c r="I77" i="5"/>
  <c r="J77" i="5"/>
  <c r="K77" i="5"/>
  <c r="M77" i="5"/>
  <c r="N77" i="5"/>
  <c r="O77" i="5"/>
  <c r="P77" i="5"/>
  <c r="S77" i="5"/>
  <c r="T77" i="5"/>
  <c r="U77" i="5"/>
  <c r="V77" i="5"/>
  <c r="X77" i="5"/>
  <c r="Y77" i="5"/>
  <c r="Z77" i="5"/>
  <c r="AA77" i="5"/>
  <c r="D78" i="5"/>
  <c r="E78" i="5"/>
  <c r="F78" i="5"/>
  <c r="H78" i="5"/>
  <c r="I78" i="5"/>
  <c r="J78" i="5"/>
  <c r="K78" i="5"/>
  <c r="M78" i="5"/>
  <c r="N78" i="5"/>
  <c r="O78" i="5"/>
  <c r="P78" i="5"/>
  <c r="S78" i="5"/>
  <c r="T78" i="5"/>
  <c r="U78" i="5"/>
  <c r="V78" i="5"/>
  <c r="X78" i="5"/>
  <c r="Y78" i="5"/>
  <c r="Z78" i="5"/>
  <c r="AA78" i="5"/>
  <c r="D79" i="5"/>
  <c r="E79" i="5"/>
  <c r="F79" i="5"/>
  <c r="H79" i="5"/>
  <c r="I79" i="5"/>
  <c r="J79" i="5"/>
  <c r="K79" i="5"/>
  <c r="M79" i="5"/>
  <c r="N79" i="5"/>
  <c r="O79" i="5"/>
  <c r="P79" i="5"/>
  <c r="S79" i="5"/>
  <c r="T79" i="5"/>
  <c r="U79" i="5"/>
  <c r="V79" i="5"/>
  <c r="X79" i="5"/>
  <c r="Y79" i="5"/>
  <c r="Z79" i="5"/>
  <c r="AA79" i="5"/>
  <c r="D80" i="5"/>
  <c r="E80" i="5"/>
  <c r="F80" i="5"/>
  <c r="H80" i="5"/>
  <c r="I80" i="5"/>
  <c r="J80" i="5"/>
  <c r="K80" i="5"/>
  <c r="M80" i="5"/>
  <c r="N80" i="5"/>
  <c r="O80" i="5"/>
  <c r="P80" i="5"/>
  <c r="S80" i="5"/>
  <c r="T80" i="5"/>
  <c r="U80" i="5"/>
  <c r="V80" i="5"/>
  <c r="X80" i="5"/>
  <c r="Y80" i="5"/>
  <c r="Z80" i="5"/>
  <c r="AA80" i="5"/>
  <c r="D81" i="5"/>
  <c r="E81" i="5"/>
  <c r="F81" i="5"/>
  <c r="H81" i="5"/>
  <c r="I81" i="5"/>
  <c r="J81" i="5"/>
  <c r="K81" i="5"/>
  <c r="M81" i="5"/>
  <c r="N81" i="5"/>
  <c r="O81" i="5"/>
  <c r="P81" i="5"/>
  <c r="S81" i="5"/>
  <c r="T81" i="5"/>
  <c r="U81" i="5"/>
  <c r="V81" i="5"/>
  <c r="X81" i="5"/>
  <c r="Y81" i="5"/>
  <c r="Z81" i="5"/>
  <c r="AA81" i="5"/>
  <c r="D82" i="5"/>
  <c r="E82" i="5"/>
  <c r="F82" i="5"/>
  <c r="H82" i="5"/>
  <c r="I82" i="5"/>
  <c r="J82" i="5"/>
  <c r="K82" i="5"/>
  <c r="M82" i="5"/>
  <c r="N82" i="5"/>
  <c r="O82" i="5"/>
  <c r="P82" i="5"/>
  <c r="S82" i="5"/>
  <c r="T82" i="5"/>
  <c r="U82" i="5"/>
  <c r="V82" i="5"/>
  <c r="X82" i="5"/>
  <c r="Y82" i="5"/>
  <c r="Z82" i="5"/>
  <c r="AA82" i="5"/>
  <c r="D83" i="5"/>
  <c r="E83" i="5"/>
  <c r="F83" i="5"/>
  <c r="H83" i="5"/>
  <c r="I83" i="5"/>
  <c r="J83" i="5"/>
  <c r="K83" i="5"/>
  <c r="M83" i="5"/>
  <c r="N83" i="5"/>
  <c r="O83" i="5"/>
  <c r="P83" i="5"/>
  <c r="S83" i="5"/>
  <c r="T83" i="5"/>
  <c r="U83" i="5"/>
  <c r="V83" i="5"/>
  <c r="X83" i="5"/>
  <c r="Y83" i="5"/>
  <c r="Z83" i="5"/>
  <c r="AA83" i="5"/>
  <c r="D84" i="5"/>
  <c r="E84" i="5"/>
  <c r="F84" i="5"/>
  <c r="H84" i="5"/>
  <c r="I84" i="5"/>
  <c r="J84" i="5"/>
  <c r="K84" i="5"/>
  <c r="M84" i="5"/>
  <c r="N84" i="5"/>
  <c r="O84" i="5"/>
  <c r="P84" i="5"/>
  <c r="S84" i="5"/>
  <c r="T84" i="5"/>
  <c r="U84" i="5"/>
  <c r="V84" i="5"/>
  <c r="X84" i="5"/>
  <c r="Y84" i="5"/>
  <c r="Z84" i="5"/>
  <c r="AA84" i="5"/>
  <c r="D85" i="5"/>
  <c r="E85" i="5"/>
  <c r="F85" i="5"/>
  <c r="H85" i="5"/>
  <c r="I85" i="5"/>
  <c r="J85" i="5"/>
  <c r="K85" i="5"/>
  <c r="M85" i="5"/>
  <c r="N85" i="5"/>
  <c r="O85" i="5"/>
  <c r="P85" i="5"/>
  <c r="S85" i="5"/>
  <c r="T85" i="5"/>
  <c r="U85" i="5"/>
  <c r="V85" i="5"/>
  <c r="X85" i="5"/>
  <c r="Y85" i="5"/>
  <c r="Z85" i="5"/>
  <c r="AA85" i="5"/>
  <c r="D86" i="5"/>
  <c r="E86" i="5"/>
  <c r="F86" i="5"/>
  <c r="H86" i="5"/>
  <c r="I86" i="5"/>
  <c r="J86" i="5"/>
  <c r="K86" i="5"/>
  <c r="M86" i="5"/>
  <c r="N86" i="5"/>
  <c r="O86" i="5"/>
  <c r="P86" i="5"/>
  <c r="S86" i="5"/>
  <c r="T86" i="5"/>
  <c r="U86" i="5"/>
  <c r="V86" i="5"/>
  <c r="X86" i="5"/>
  <c r="Y86" i="5"/>
  <c r="Z86" i="5"/>
  <c r="AA86" i="5"/>
  <c r="D87" i="5"/>
  <c r="E87" i="5"/>
  <c r="F87" i="5"/>
  <c r="H87" i="5"/>
  <c r="I87" i="5"/>
  <c r="J87" i="5"/>
  <c r="K87" i="5"/>
  <c r="M87" i="5"/>
  <c r="N87" i="5"/>
  <c r="O87" i="5"/>
  <c r="P87" i="5"/>
  <c r="S87" i="5"/>
  <c r="T87" i="5"/>
  <c r="U87" i="5"/>
  <c r="V87" i="5"/>
  <c r="X87" i="5"/>
  <c r="Y87" i="5"/>
  <c r="Z87" i="5"/>
  <c r="AA87" i="5"/>
  <c r="D88" i="5"/>
  <c r="E88" i="5"/>
  <c r="F88" i="5"/>
  <c r="H88" i="5"/>
  <c r="I88" i="5"/>
  <c r="J88" i="5"/>
  <c r="K88" i="5"/>
  <c r="M88" i="5"/>
  <c r="N88" i="5"/>
  <c r="O88" i="5"/>
  <c r="P88" i="5"/>
  <c r="S88" i="5"/>
  <c r="T88" i="5"/>
  <c r="U88" i="5"/>
  <c r="V88" i="5"/>
  <c r="X88" i="5"/>
  <c r="Y88" i="5"/>
  <c r="Z88" i="5"/>
  <c r="AA88" i="5"/>
  <c r="D89" i="5"/>
  <c r="E89" i="5"/>
  <c r="F89" i="5"/>
  <c r="H89" i="5"/>
  <c r="I89" i="5"/>
  <c r="J89" i="5"/>
  <c r="K89" i="5"/>
  <c r="M89" i="5"/>
  <c r="N89" i="5"/>
  <c r="O89" i="5"/>
  <c r="P89" i="5"/>
  <c r="S89" i="5"/>
  <c r="T89" i="5"/>
  <c r="U89" i="5"/>
  <c r="V89" i="5"/>
  <c r="X89" i="5"/>
  <c r="Y89" i="5"/>
  <c r="Z89" i="5"/>
  <c r="AA89" i="5"/>
  <c r="D90" i="5"/>
  <c r="E90" i="5"/>
  <c r="F90" i="5"/>
  <c r="H90" i="5"/>
  <c r="I90" i="5"/>
  <c r="J90" i="5"/>
  <c r="K90" i="5"/>
  <c r="M90" i="5"/>
  <c r="N90" i="5"/>
  <c r="O90" i="5"/>
  <c r="P90" i="5"/>
  <c r="S90" i="5"/>
  <c r="T90" i="5"/>
  <c r="U90" i="5"/>
  <c r="V90" i="5"/>
  <c r="X90" i="5"/>
  <c r="Y90" i="5"/>
  <c r="Z90" i="5"/>
  <c r="AA90" i="5"/>
  <c r="D91" i="5"/>
  <c r="E91" i="5"/>
  <c r="F91" i="5"/>
  <c r="H91" i="5"/>
  <c r="I91" i="5"/>
  <c r="J91" i="5"/>
  <c r="K91" i="5"/>
  <c r="M91" i="5"/>
  <c r="N91" i="5"/>
  <c r="O91" i="5"/>
  <c r="P91" i="5"/>
  <c r="S91" i="5"/>
  <c r="T91" i="5"/>
  <c r="U91" i="5"/>
  <c r="V91" i="5"/>
  <c r="X91" i="5"/>
  <c r="Y91" i="5"/>
  <c r="Z91" i="5"/>
  <c r="AA91" i="5"/>
  <c r="D92" i="5"/>
  <c r="E92" i="5"/>
  <c r="F92" i="5"/>
  <c r="H92" i="5"/>
  <c r="I92" i="5"/>
  <c r="J92" i="5"/>
  <c r="K92" i="5"/>
  <c r="M92" i="5"/>
  <c r="N92" i="5"/>
  <c r="O92" i="5"/>
  <c r="P92" i="5"/>
  <c r="S92" i="5"/>
  <c r="T92" i="5"/>
  <c r="U92" i="5"/>
  <c r="V92" i="5"/>
  <c r="X92" i="5"/>
  <c r="Y92" i="5"/>
  <c r="Z92" i="5"/>
  <c r="AA92" i="5"/>
  <c r="D93" i="5"/>
  <c r="E93" i="5"/>
  <c r="F93" i="5"/>
  <c r="H93" i="5"/>
  <c r="I93" i="5"/>
  <c r="J93" i="5"/>
  <c r="K93" i="5"/>
  <c r="M93" i="5"/>
  <c r="N93" i="5"/>
  <c r="O93" i="5"/>
  <c r="P93" i="5"/>
  <c r="S93" i="5"/>
  <c r="T93" i="5"/>
  <c r="U93" i="5"/>
  <c r="V93" i="5"/>
  <c r="X93" i="5"/>
  <c r="Y93" i="5"/>
  <c r="Z93" i="5"/>
  <c r="AA93" i="5"/>
  <c r="D94" i="5"/>
  <c r="E94" i="5"/>
  <c r="F94" i="5"/>
  <c r="H94" i="5"/>
  <c r="I94" i="5"/>
  <c r="J94" i="5"/>
  <c r="K94" i="5"/>
  <c r="M94" i="5"/>
  <c r="N94" i="5"/>
  <c r="O94" i="5"/>
  <c r="P94" i="5"/>
  <c r="S94" i="5"/>
  <c r="T94" i="5"/>
  <c r="U94" i="5"/>
  <c r="V94" i="5"/>
  <c r="X94" i="5"/>
  <c r="Y94" i="5"/>
  <c r="Z94" i="5"/>
  <c r="AA94" i="5"/>
  <c r="D95" i="5"/>
  <c r="E95" i="5"/>
  <c r="F95" i="5"/>
  <c r="H95" i="5"/>
  <c r="I95" i="5"/>
  <c r="J95" i="5"/>
  <c r="K95" i="5"/>
  <c r="M95" i="5"/>
  <c r="N95" i="5"/>
  <c r="O95" i="5"/>
  <c r="P95" i="5"/>
  <c r="S95" i="5"/>
  <c r="T95" i="5"/>
  <c r="U95" i="5"/>
  <c r="V95" i="5"/>
  <c r="X95" i="5"/>
  <c r="Y95" i="5"/>
  <c r="Z95" i="5"/>
  <c r="AA95" i="5"/>
  <c r="D96" i="5"/>
  <c r="E96" i="5"/>
  <c r="F96" i="5"/>
  <c r="H96" i="5"/>
  <c r="I96" i="5"/>
  <c r="J96" i="5"/>
  <c r="K96" i="5"/>
  <c r="M96" i="5"/>
  <c r="N96" i="5"/>
  <c r="O96" i="5"/>
  <c r="P96" i="5"/>
  <c r="S96" i="5"/>
  <c r="T96" i="5"/>
  <c r="U96" i="5"/>
  <c r="V96" i="5"/>
  <c r="X96" i="5"/>
  <c r="Y96" i="5"/>
  <c r="Z96" i="5"/>
  <c r="AA96" i="5"/>
  <c r="D97" i="5"/>
  <c r="E97" i="5"/>
  <c r="F97" i="5"/>
  <c r="H97" i="5"/>
  <c r="I97" i="5"/>
  <c r="J97" i="5"/>
  <c r="K97" i="5"/>
  <c r="M97" i="5"/>
  <c r="N97" i="5"/>
  <c r="O97" i="5"/>
  <c r="P97" i="5"/>
  <c r="S97" i="5"/>
  <c r="T97" i="5"/>
  <c r="U97" i="5"/>
  <c r="V97" i="5"/>
  <c r="X97" i="5"/>
  <c r="Y97" i="5"/>
  <c r="Z97" i="5"/>
  <c r="AA97" i="5"/>
  <c r="D98" i="5"/>
  <c r="E98" i="5"/>
  <c r="F98" i="5"/>
  <c r="H98" i="5"/>
  <c r="I98" i="5"/>
  <c r="J98" i="5"/>
  <c r="K98" i="5"/>
  <c r="M98" i="5"/>
  <c r="N98" i="5"/>
  <c r="O98" i="5"/>
  <c r="P98" i="5"/>
  <c r="S98" i="5"/>
  <c r="T98" i="5"/>
  <c r="U98" i="5"/>
  <c r="V98" i="5"/>
  <c r="X98" i="5"/>
  <c r="Y98" i="5"/>
  <c r="Z98" i="5"/>
  <c r="AA98" i="5"/>
  <c r="D99" i="5"/>
  <c r="E99" i="5"/>
  <c r="F99" i="5"/>
  <c r="H99" i="5"/>
  <c r="I99" i="5"/>
  <c r="J99" i="5"/>
  <c r="K99" i="5"/>
  <c r="M99" i="5"/>
  <c r="N99" i="5"/>
  <c r="O99" i="5"/>
  <c r="P99" i="5"/>
  <c r="S99" i="5"/>
  <c r="T99" i="5"/>
  <c r="U99" i="5"/>
  <c r="V99" i="5"/>
  <c r="X99" i="5"/>
  <c r="Y99" i="5"/>
  <c r="Z99" i="5"/>
  <c r="AA99" i="5"/>
  <c r="D100" i="5"/>
  <c r="E100" i="5"/>
  <c r="F100" i="5"/>
  <c r="H100" i="5"/>
  <c r="I100" i="5"/>
  <c r="J100" i="5"/>
  <c r="K100" i="5"/>
  <c r="M100" i="5"/>
  <c r="N100" i="5"/>
  <c r="O100" i="5"/>
  <c r="P100" i="5"/>
  <c r="S100" i="5"/>
  <c r="T100" i="5"/>
  <c r="U100" i="5"/>
  <c r="V100" i="5"/>
  <c r="X100" i="5"/>
  <c r="Y100" i="5"/>
  <c r="Z100" i="5"/>
  <c r="AA100" i="5"/>
  <c r="D101" i="5"/>
  <c r="E101" i="5"/>
  <c r="F101" i="5"/>
  <c r="H101" i="5"/>
  <c r="I101" i="5"/>
  <c r="J101" i="5"/>
  <c r="K101" i="5"/>
  <c r="M101" i="5"/>
  <c r="N101" i="5"/>
  <c r="O101" i="5"/>
  <c r="P101" i="5"/>
  <c r="S101" i="5"/>
  <c r="T101" i="5"/>
  <c r="U101" i="5"/>
  <c r="V101" i="5"/>
  <c r="X101" i="5"/>
  <c r="Y101" i="5"/>
  <c r="Z101" i="5"/>
  <c r="AA101" i="5"/>
  <c r="D102" i="5"/>
  <c r="E102" i="5"/>
  <c r="F102" i="5"/>
  <c r="H102" i="5"/>
  <c r="I102" i="5"/>
  <c r="J102" i="5"/>
  <c r="K102" i="5"/>
  <c r="M102" i="5"/>
  <c r="N102" i="5"/>
  <c r="O102" i="5"/>
  <c r="P102" i="5"/>
  <c r="S102" i="5"/>
  <c r="T102" i="5"/>
  <c r="U102" i="5"/>
  <c r="V102" i="5"/>
  <c r="X102" i="5"/>
  <c r="Y102" i="5"/>
  <c r="Z102" i="5"/>
  <c r="AA102" i="5"/>
  <c r="D103" i="5"/>
  <c r="E103" i="5"/>
  <c r="F103" i="5"/>
  <c r="H103" i="5"/>
  <c r="I103" i="5"/>
  <c r="J103" i="5"/>
  <c r="K103" i="5"/>
  <c r="M103" i="5"/>
  <c r="N103" i="5"/>
  <c r="O103" i="5"/>
  <c r="P103" i="5"/>
  <c r="S103" i="5"/>
  <c r="T103" i="5"/>
  <c r="U103" i="5"/>
  <c r="V103" i="5"/>
  <c r="X103" i="5"/>
  <c r="Y103" i="5"/>
  <c r="Z103" i="5"/>
  <c r="AA103" i="5"/>
  <c r="D104" i="5"/>
  <c r="E104" i="5"/>
  <c r="F104" i="5"/>
  <c r="H104" i="5"/>
  <c r="I104" i="5"/>
  <c r="J104" i="5"/>
  <c r="K104" i="5"/>
  <c r="M104" i="5"/>
  <c r="N104" i="5"/>
  <c r="O104" i="5"/>
  <c r="P104" i="5"/>
  <c r="S104" i="5"/>
  <c r="T104" i="5"/>
  <c r="U104" i="5"/>
  <c r="V104" i="5"/>
  <c r="X104" i="5"/>
  <c r="Y104" i="5"/>
  <c r="Z104" i="5"/>
  <c r="AA104" i="5"/>
  <c r="D105" i="5"/>
  <c r="E105" i="5"/>
  <c r="F105" i="5"/>
  <c r="H105" i="5"/>
  <c r="I105" i="5"/>
  <c r="J105" i="5"/>
  <c r="K105" i="5"/>
  <c r="M105" i="5"/>
  <c r="N105" i="5"/>
  <c r="O105" i="5"/>
  <c r="P105" i="5"/>
  <c r="S105" i="5"/>
  <c r="T105" i="5"/>
  <c r="U105" i="5"/>
  <c r="V105" i="5"/>
  <c r="X105" i="5"/>
  <c r="Y105" i="5"/>
  <c r="Z105" i="5"/>
  <c r="AA105" i="5"/>
  <c r="D106" i="5"/>
  <c r="E106" i="5"/>
  <c r="F106" i="5"/>
  <c r="H106" i="5"/>
  <c r="I106" i="5"/>
  <c r="J106" i="5"/>
  <c r="K106" i="5"/>
  <c r="M106" i="5"/>
  <c r="N106" i="5"/>
  <c r="O106" i="5"/>
  <c r="P106" i="5"/>
  <c r="S106" i="5"/>
  <c r="T106" i="5"/>
  <c r="U106" i="5"/>
  <c r="V106" i="5"/>
  <c r="X106" i="5"/>
  <c r="Y106" i="5"/>
  <c r="Z106" i="5"/>
  <c r="AA106" i="5"/>
  <c r="D107" i="5"/>
  <c r="E107" i="5"/>
  <c r="F107" i="5"/>
  <c r="H107" i="5"/>
  <c r="I107" i="5"/>
  <c r="J107" i="5"/>
  <c r="K107" i="5"/>
  <c r="M107" i="5"/>
  <c r="N107" i="5"/>
  <c r="O107" i="5"/>
  <c r="P107" i="5"/>
  <c r="S107" i="5"/>
  <c r="T107" i="5"/>
  <c r="U107" i="5"/>
  <c r="V107" i="5"/>
  <c r="X107" i="5"/>
  <c r="Y107" i="5"/>
  <c r="Z107" i="5"/>
  <c r="AA107" i="5"/>
  <c r="D108" i="5"/>
  <c r="E108" i="5"/>
  <c r="F108" i="5"/>
  <c r="H108" i="5"/>
  <c r="I108" i="5"/>
  <c r="J108" i="5"/>
  <c r="K108" i="5"/>
  <c r="M108" i="5"/>
  <c r="N108" i="5"/>
  <c r="O108" i="5"/>
  <c r="P108" i="5"/>
  <c r="S108" i="5"/>
  <c r="T108" i="5"/>
  <c r="U108" i="5"/>
  <c r="V108" i="5"/>
  <c r="X108" i="5"/>
  <c r="Y108" i="5"/>
  <c r="Z108" i="5"/>
  <c r="AA108" i="5"/>
  <c r="D109" i="5"/>
  <c r="E109" i="5"/>
  <c r="F109" i="5"/>
  <c r="H109" i="5"/>
  <c r="I109" i="5"/>
  <c r="J109" i="5"/>
  <c r="K109" i="5"/>
  <c r="M109" i="5"/>
  <c r="N109" i="5"/>
  <c r="O109" i="5"/>
  <c r="P109" i="5"/>
  <c r="S109" i="5"/>
  <c r="T109" i="5"/>
  <c r="U109" i="5"/>
  <c r="V109" i="5"/>
  <c r="X109" i="5"/>
  <c r="Y109" i="5"/>
  <c r="Z109" i="5"/>
  <c r="AA109" i="5"/>
  <c r="D110" i="5"/>
  <c r="E110" i="5"/>
  <c r="F110" i="5"/>
  <c r="H110" i="5"/>
  <c r="I110" i="5"/>
  <c r="J110" i="5"/>
  <c r="K110" i="5"/>
  <c r="M110" i="5"/>
  <c r="N110" i="5"/>
  <c r="O110" i="5"/>
  <c r="P110" i="5"/>
  <c r="S110" i="5"/>
  <c r="T110" i="5"/>
  <c r="U110" i="5"/>
  <c r="V110" i="5"/>
  <c r="X110" i="5"/>
  <c r="Y110" i="5"/>
  <c r="Z110" i="5"/>
  <c r="AA110" i="5"/>
  <c r="D111" i="5"/>
  <c r="E111" i="5"/>
  <c r="F111" i="5"/>
  <c r="H111" i="5"/>
  <c r="I111" i="5"/>
  <c r="J111" i="5"/>
  <c r="K111" i="5"/>
  <c r="M111" i="5"/>
  <c r="N111" i="5"/>
  <c r="O111" i="5"/>
  <c r="P111" i="5"/>
  <c r="S111" i="5"/>
  <c r="T111" i="5"/>
  <c r="U111" i="5"/>
  <c r="V111" i="5"/>
  <c r="X111" i="5"/>
  <c r="Y111" i="5"/>
  <c r="Z111" i="5"/>
  <c r="AA111" i="5"/>
  <c r="D112" i="5"/>
  <c r="E112" i="5"/>
  <c r="F112" i="5"/>
  <c r="H112" i="5"/>
  <c r="I112" i="5"/>
  <c r="J112" i="5"/>
  <c r="K112" i="5"/>
  <c r="M112" i="5"/>
  <c r="N112" i="5"/>
  <c r="O112" i="5"/>
  <c r="P112" i="5"/>
  <c r="S112" i="5"/>
  <c r="T112" i="5"/>
  <c r="U112" i="5"/>
  <c r="V112" i="5"/>
  <c r="X112" i="5"/>
  <c r="Y112" i="5"/>
  <c r="Z112" i="5"/>
  <c r="AA112" i="5"/>
  <c r="D113" i="5"/>
  <c r="E113" i="5"/>
  <c r="F113" i="5"/>
  <c r="H113" i="5"/>
  <c r="I113" i="5"/>
  <c r="J113" i="5"/>
  <c r="K113" i="5"/>
  <c r="M113" i="5"/>
  <c r="N113" i="5"/>
  <c r="O113" i="5"/>
  <c r="P113" i="5"/>
  <c r="S113" i="5"/>
  <c r="T113" i="5"/>
  <c r="U113" i="5"/>
  <c r="V113" i="5"/>
  <c r="X113" i="5"/>
  <c r="Y113" i="5"/>
  <c r="Z113" i="5"/>
  <c r="AA113" i="5"/>
  <c r="D114" i="5"/>
  <c r="E114" i="5"/>
  <c r="F114" i="5"/>
  <c r="H114" i="5"/>
  <c r="I114" i="5"/>
  <c r="J114" i="5"/>
  <c r="K114" i="5"/>
  <c r="M114" i="5"/>
  <c r="N114" i="5"/>
  <c r="O114" i="5"/>
  <c r="P114" i="5"/>
  <c r="S114" i="5"/>
  <c r="T114" i="5"/>
  <c r="U114" i="5"/>
  <c r="V114" i="5"/>
  <c r="X114" i="5"/>
  <c r="Y114" i="5"/>
  <c r="Z114" i="5"/>
  <c r="AA114" i="5"/>
  <c r="D115" i="5"/>
  <c r="E115" i="5"/>
  <c r="F115" i="5"/>
  <c r="H115" i="5"/>
  <c r="I115" i="5"/>
  <c r="J115" i="5"/>
  <c r="K115" i="5"/>
  <c r="M115" i="5"/>
  <c r="N115" i="5"/>
  <c r="O115" i="5"/>
  <c r="P115" i="5"/>
  <c r="S115" i="5"/>
  <c r="T115" i="5"/>
  <c r="U115" i="5"/>
  <c r="V115" i="5"/>
  <c r="X115" i="5"/>
  <c r="Y115" i="5"/>
  <c r="Z115" i="5"/>
  <c r="AA115" i="5"/>
  <c r="D116" i="5"/>
  <c r="E116" i="5"/>
  <c r="F116" i="5"/>
  <c r="H116" i="5"/>
  <c r="I116" i="5"/>
  <c r="J116" i="5"/>
  <c r="K116" i="5"/>
  <c r="M116" i="5"/>
  <c r="N116" i="5"/>
  <c r="O116" i="5"/>
  <c r="P116" i="5"/>
  <c r="S116" i="5"/>
  <c r="T116" i="5"/>
  <c r="U116" i="5"/>
  <c r="V116" i="5"/>
  <c r="X116" i="5"/>
  <c r="Y116" i="5"/>
  <c r="Z116" i="5"/>
  <c r="AA116" i="5"/>
  <c r="E63" i="5"/>
  <c r="F63" i="5"/>
  <c r="H63" i="5"/>
  <c r="I63" i="5"/>
  <c r="J63" i="5"/>
  <c r="K63" i="5"/>
  <c r="M63" i="5"/>
  <c r="N63" i="5"/>
  <c r="O63" i="5"/>
  <c r="P63" i="5"/>
  <c r="S63" i="5"/>
  <c r="T63" i="5"/>
  <c r="U63" i="5"/>
  <c r="V63" i="5"/>
  <c r="X63" i="5"/>
  <c r="Y63" i="5"/>
  <c r="Z63" i="5"/>
  <c r="AA63" i="5"/>
  <c r="D63" i="5"/>
  <c r="D133" i="5" s="1"/>
  <c r="K132" i="5" l="1"/>
  <c r="T153" i="5"/>
  <c r="T154" i="5" s="1"/>
  <c r="I153" i="5"/>
  <c r="I154" i="5" s="1"/>
  <c r="V130" i="5"/>
  <c r="V136" i="5" s="1"/>
  <c r="F134" i="5"/>
  <c r="Y153" i="5"/>
  <c r="Y154" i="5" s="1"/>
  <c r="N153" i="5"/>
  <c r="AA130" i="5"/>
  <c r="AA136" i="5" s="1"/>
  <c r="V132" i="5"/>
  <c r="P134" i="5"/>
  <c r="F130" i="5"/>
  <c r="F136" i="5" s="1"/>
  <c r="Y118" i="5"/>
  <c r="T133" i="5"/>
  <c r="N155" i="5"/>
  <c r="N156" i="5" s="1"/>
  <c r="I119" i="5"/>
  <c r="AA134" i="5"/>
  <c r="P130" i="5"/>
  <c r="P136" i="5" s="1"/>
  <c r="AA153" i="5"/>
  <c r="AA154" i="5" s="1"/>
  <c r="V153" i="5"/>
  <c r="V154" i="5" s="1"/>
  <c r="P153" i="5"/>
  <c r="P154" i="5" s="1"/>
  <c r="K153" i="5"/>
  <c r="K154" i="5" s="1"/>
  <c r="F153" i="5"/>
  <c r="F154" i="5" s="1"/>
  <c r="N154" i="5"/>
  <c r="N158" i="5" s="1"/>
  <c r="J155" i="5"/>
  <c r="J156" i="5" s="1"/>
  <c r="J131" i="5"/>
  <c r="J133" i="5"/>
  <c r="J139" i="5" s="1"/>
  <c r="J119" i="5"/>
  <c r="J130" i="5"/>
  <c r="J136" i="5" s="1"/>
  <c r="J132" i="5"/>
  <c r="J138" i="5" s="1"/>
  <c r="J134" i="5"/>
  <c r="J140" i="5" s="1"/>
  <c r="J118" i="5"/>
  <c r="H153" i="5"/>
  <c r="H154" i="5" s="1"/>
  <c r="Y131" i="5"/>
  <c r="Y130" i="5"/>
  <c r="Y136" i="5" s="1"/>
  <c r="Y132" i="5"/>
  <c r="Y134" i="5"/>
  <c r="T130" i="5"/>
  <c r="T136" i="5" s="1"/>
  <c r="T132" i="5"/>
  <c r="T139" i="5" s="1"/>
  <c r="T134" i="5"/>
  <c r="T140" i="5" s="1"/>
  <c r="T118" i="5"/>
  <c r="N130" i="5"/>
  <c r="N136" i="5" s="1"/>
  <c r="N132" i="5"/>
  <c r="N134" i="5"/>
  <c r="N118" i="5"/>
  <c r="I130" i="5"/>
  <c r="I136" i="5" s="1"/>
  <c r="I132" i="5"/>
  <c r="I138" i="5" s="1"/>
  <c r="I134" i="5"/>
  <c r="I118" i="5"/>
  <c r="V118" i="5"/>
  <c r="Y119" i="5"/>
  <c r="K134" i="5"/>
  <c r="N133" i="5"/>
  <c r="P132" i="5"/>
  <c r="T131" i="5"/>
  <c r="I155" i="5"/>
  <c r="I156" i="5" s="1"/>
  <c r="Z155" i="5"/>
  <c r="Z156" i="5" s="1"/>
  <c r="Z131" i="5"/>
  <c r="Z133" i="5"/>
  <c r="Z139" i="5" s="1"/>
  <c r="Z119" i="5"/>
  <c r="Z130" i="5"/>
  <c r="Z136" i="5" s="1"/>
  <c r="Z132" i="5"/>
  <c r="Z138" i="5" s="1"/>
  <c r="Z134" i="5"/>
  <c r="Z140" i="5" s="1"/>
  <c r="Z118" i="5"/>
  <c r="O155" i="5"/>
  <c r="O156" i="5" s="1"/>
  <c r="O131" i="5"/>
  <c r="O133" i="5"/>
  <c r="O119" i="5"/>
  <c r="O130" i="5"/>
  <c r="O136" i="5" s="1"/>
  <c r="O132" i="5"/>
  <c r="O138" i="5" s="1"/>
  <c r="O134" i="5"/>
  <c r="O118" i="5"/>
  <c r="X153" i="5"/>
  <c r="M153" i="5"/>
  <c r="M154" i="5" s="1"/>
  <c r="F118" i="5"/>
  <c r="D134" i="5"/>
  <c r="D140" i="5" s="1"/>
  <c r="D130" i="5"/>
  <c r="D136" i="5" s="1"/>
  <c r="D118" i="5"/>
  <c r="D155" i="5"/>
  <c r="D156" i="5" s="1"/>
  <c r="D131" i="5"/>
  <c r="D153" i="5"/>
  <c r="D132" i="5"/>
  <c r="D139" i="5" s="1"/>
  <c r="D119" i="5"/>
  <c r="M130" i="5"/>
  <c r="M136" i="5" s="1"/>
  <c r="M132" i="5"/>
  <c r="M134" i="5"/>
  <c r="M118" i="5"/>
  <c r="M155" i="5"/>
  <c r="M156" i="5" s="1"/>
  <c r="M131" i="5"/>
  <c r="M133" i="5"/>
  <c r="M119" i="5"/>
  <c r="Z153" i="5"/>
  <c r="Z154" i="5" s="1"/>
  <c r="U153" i="5"/>
  <c r="U154" i="5" s="1"/>
  <c r="O153" i="5"/>
  <c r="J153" i="5"/>
  <c r="P118" i="5"/>
  <c r="T119" i="5"/>
  <c r="I133" i="5"/>
  <c r="N131" i="5"/>
  <c r="N137" i="5" s="1"/>
  <c r="Y155" i="5"/>
  <c r="Y156" i="5" s="1"/>
  <c r="U155" i="5"/>
  <c r="U156" i="5" s="1"/>
  <c r="U131" i="5"/>
  <c r="U133" i="5"/>
  <c r="U139" i="5" s="1"/>
  <c r="U119" i="5"/>
  <c r="U130" i="5"/>
  <c r="U136" i="5" s="1"/>
  <c r="U132" i="5"/>
  <c r="U134" i="5"/>
  <c r="U140" i="5" s="1"/>
  <c r="U118" i="5"/>
  <c r="E155" i="5"/>
  <c r="E156" i="5" s="1"/>
  <c r="E131" i="5"/>
  <c r="E137" i="5" s="1"/>
  <c r="E133" i="5"/>
  <c r="E139" i="5" s="1"/>
  <c r="E130" i="5"/>
  <c r="E136" i="5" s="1"/>
  <c r="E132" i="5"/>
  <c r="E138" i="5" s="1"/>
  <c r="E134" i="5"/>
  <c r="S153" i="5"/>
  <c r="X130" i="5"/>
  <c r="X132" i="5"/>
  <c r="X134" i="5"/>
  <c r="X118" i="5"/>
  <c r="X155" i="5"/>
  <c r="X156" i="5" s="1"/>
  <c r="X131" i="5"/>
  <c r="X133" i="5"/>
  <c r="X119" i="5"/>
  <c r="S130" i="5"/>
  <c r="S136" i="5" s="1"/>
  <c r="S132" i="5"/>
  <c r="S134" i="5"/>
  <c r="S118" i="5"/>
  <c r="S155" i="5"/>
  <c r="S156" i="5" s="1"/>
  <c r="S131" i="5"/>
  <c r="S137" i="5" s="1"/>
  <c r="S133" i="5"/>
  <c r="S119" i="5"/>
  <c r="H130" i="5"/>
  <c r="H136" i="5" s="1"/>
  <c r="H132" i="5"/>
  <c r="H134" i="5"/>
  <c r="H118" i="5"/>
  <c r="H155" i="5"/>
  <c r="H156" i="5" s="1"/>
  <c r="H131" i="5"/>
  <c r="H137" i="5" s="1"/>
  <c r="H133" i="5"/>
  <c r="H119" i="5"/>
  <c r="AA155" i="5"/>
  <c r="AA156" i="5" s="1"/>
  <c r="AA131" i="5"/>
  <c r="AA137" i="5" s="1"/>
  <c r="AA133" i="5"/>
  <c r="AA119" i="5"/>
  <c r="V155" i="5"/>
  <c r="V156" i="5" s="1"/>
  <c r="V131" i="5"/>
  <c r="V137" i="5" s="1"/>
  <c r="V133" i="5"/>
  <c r="V119" i="5"/>
  <c r="P155" i="5"/>
  <c r="P156" i="5" s="1"/>
  <c r="P131" i="5"/>
  <c r="P133" i="5"/>
  <c r="P139" i="5" s="1"/>
  <c r="P119" i="5"/>
  <c r="K155" i="5"/>
  <c r="K156" i="5" s="1"/>
  <c r="K158" i="5" s="1"/>
  <c r="K131" i="5"/>
  <c r="K138" i="5" s="1"/>
  <c r="K133" i="5"/>
  <c r="K139" i="5" s="1"/>
  <c r="K119" i="5"/>
  <c r="F155" i="5"/>
  <c r="F156" i="5" s="1"/>
  <c r="F158" i="5" s="1"/>
  <c r="F131" i="5"/>
  <c r="F137" i="5" s="1"/>
  <c r="F133" i="5"/>
  <c r="F140" i="5" s="1"/>
  <c r="F119" i="5"/>
  <c r="E119" i="5"/>
  <c r="AA118" i="5"/>
  <c r="K118" i="5"/>
  <c r="N119" i="5"/>
  <c r="V134" i="5"/>
  <c r="Y133" i="5"/>
  <c r="Y139" i="5" s="1"/>
  <c r="AA132" i="5"/>
  <c r="F132" i="5"/>
  <c r="F138" i="5" s="1"/>
  <c r="I131" i="5"/>
  <c r="K130" i="5"/>
  <c r="K136" i="5" s="1"/>
  <c r="T155" i="5"/>
  <c r="T156" i="5" s="1"/>
  <c r="AA158" i="5"/>
  <c r="V158" i="5"/>
  <c r="Z158" i="5"/>
  <c r="I158" i="5"/>
  <c r="T158" i="5"/>
  <c r="Y158" i="5"/>
  <c r="V139" i="5"/>
  <c r="S140" i="5"/>
  <c r="E118" i="5"/>
  <c r="E153" i="5"/>
  <c r="E154" i="5" s="1"/>
  <c r="D138" i="5"/>
  <c r="T138" i="5"/>
  <c r="H140" i="5"/>
  <c r="X140" i="5"/>
  <c r="D137" i="5"/>
  <c r="T137" i="5"/>
  <c r="I137" i="5"/>
  <c r="M137" i="5"/>
  <c r="U138" i="5"/>
  <c r="Y138" i="5"/>
  <c r="M140" i="5"/>
  <c r="H158" i="5"/>
  <c r="M158" i="5"/>
  <c r="P140" i="5" l="1"/>
  <c r="P158" i="5"/>
  <c r="P137" i="5"/>
  <c r="O139" i="5"/>
  <c r="O154" i="5"/>
  <c r="O158" i="5" s="1"/>
  <c r="R153" i="5"/>
  <c r="O140" i="5"/>
  <c r="AA138" i="5"/>
  <c r="AA140" i="5"/>
  <c r="H139" i="5"/>
  <c r="S139" i="5"/>
  <c r="X139" i="5"/>
  <c r="U137" i="5"/>
  <c r="M139" i="5"/>
  <c r="M142" i="5" s="1"/>
  <c r="M146" i="5" s="1"/>
  <c r="M138" i="5"/>
  <c r="Q152" i="5"/>
  <c r="AA139" i="5"/>
  <c r="J154" i="5"/>
  <c r="J158" i="5" s="1"/>
  <c r="Y137" i="5"/>
  <c r="F139" i="5"/>
  <c r="E140" i="5"/>
  <c r="E142" i="5" s="1"/>
  <c r="E147" i="5" s="1"/>
  <c r="I139" i="5"/>
  <c r="O137" i="5"/>
  <c r="Z137" i="5"/>
  <c r="P138" i="5"/>
  <c r="P142" i="5" s="1"/>
  <c r="J137" i="5"/>
  <c r="N139" i="5"/>
  <c r="N138" i="5"/>
  <c r="L152" i="5"/>
  <c r="H138" i="5"/>
  <c r="S138" i="5"/>
  <c r="X138" i="5"/>
  <c r="U158" i="5"/>
  <c r="D154" i="5"/>
  <c r="D158" i="5" s="1"/>
  <c r="D142" i="5"/>
  <c r="D146" i="5" s="1"/>
  <c r="X154" i="5"/>
  <c r="X158" i="5" s="1"/>
  <c r="AB152" i="5"/>
  <c r="Y140" i="5"/>
  <c r="W152" i="5"/>
  <c r="S154" i="5"/>
  <c r="S158" i="5" s="1"/>
  <c r="AC153" i="5"/>
  <c r="K137" i="5"/>
  <c r="V140" i="5"/>
  <c r="X137" i="5"/>
  <c r="X136" i="5"/>
  <c r="K140" i="5"/>
  <c r="I140" i="5"/>
  <c r="N140" i="5"/>
  <c r="V138" i="5"/>
  <c r="F142" i="5"/>
  <c r="F144" i="5" s="1"/>
  <c r="AA142" i="5"/>
  <c r="AA144" i="5" s="1"/>
  <c r="E158" i="5"/>
  <c r="G152" i="5"/>
  <c r="U142" i="5"/>
  <c r="U147" i="5" s="1"/>
  <c r="H142" i="5"/>
  <c r="H145" i="5" s="1"/>
  <c r="T142" i="5"/>
  <c r="T147" i="5" s="1"/>
  <c r="P144" i="5" l="1"/>
  <c r="P145" i="5"/>
  <c r="H144" i="5"/>
  <c r="AA146" i="5"/>
  <c r="H148" i="5"/>
  <c r="T145" i="5"/>
  <c r="U145" i="5"/>
  <c r="E144" i="5"/>
  <c r="D145" i="5"/>
  <c r="AB158" i="5"/>
  <c r="Y142" i="5"/>
  <c r="Y145" i="5" s="1"/>
  <c r="X142" i="5"/>
  <c r="X144" i="5" s="1"/>
  <c r="K142" i="5"/>
  <c r="K148" i="5" s="1"/>
  <c r="M145" i="5"/>
  <c r="U144" i="5"/>
  <c r="H146" i="5"/>
  <c r="F145" i="5"/>
  <c r="U146" i="5"/>
  <c r="U148" i="5"/>
  <c r="P146" i="5"/>
  <c r="E145" i="5"/>
  <c r="H147" i="5"/>
  <c r="AA147" i="5"/>
  <c r="P147" i="5"/>
  <c r="I148" i="5"/>
  <c r="J145" i="5"/>
  <c r="J142" i="5"/>
  <c r="O142" i="5"/>
  <c r="T148" i="5"/>
  <c r="D148" i="5"/>
  <c r="X145" i="5"/>
  <c r="V142" i="5"/>
  <c r="V146" i="5" s="1"/>
  <c r="M148" i="5"/>
  <c r="Y148" i="5"/>
  <c r="X146" i="5"/>
  <c r="AA145" i="5"/>
  <c r="T144" i="5"/>
  <c r="Z145" i="5"/>
  <c r="Z142" i="5"/>
  <c r="M147" i="5"/>
  <c r="E148" i="5"/>
  <c r="AA148" i="5"/>
  <c r="F147" i="5"/>
  <c r="F146" i="5"/>
  <c r="F148" i="5"/>
  <c r="H150" i="5"/>
  <c r="D147" i="5"/>
  <c r="I142" i="5"/>
  <c r="N148" i="5"/>
  <c r="M144" i="5"/>
  <c r="M150" i="5" s="1"/>
  <c r="N142" i="5"/>
  <c r="P148" i="5"/>
  <c r="T146" i="5"/>
  <c r="D144" i="5"/>
  <c r="S142" i="5"/>
  <c r="N147" i="5"/>
  <c r="E146" i="5"/>
  <c r="I147" i="5"/>
  <c r="F150" i="5" l="1"/>
  <c r="AA150" i="5"/>
  <c r="O147" i="5"/>
  <c r="O144" i="5"/>
  <c r="O148" i="5"/>
  <c r="O146" i="5"/>
  <c r="S144" i="5"/>
  <c r="S148" i="5"/>
  <c r="S147" i="5"/>
  <c r="S145" i="5"/>
  <c r="T150" i="5"/>
  <c r="O145" i="5"/>
  <c r="P150" i="5"/>
  <c r="K145" i="5"/>
  <c r="S146" i="5"/>
  <c r="N144" i="5"/>
  <c r="N145" i="5"/>
  <c r="I144" i="5"/>
  <c r="I146" i="5"/>
  <c r="I145" i="5"/>
  <c r="N146" i="5"/>
  <c r="J146" i="5"/>
  <c r="J148" i="5"/>
  <c r="J144" i="5"/>
  <c r="J147" i="5"/>
  <c r="U150" i="5"/>
  <c r="V148" i="5"/>
  <c r="K147" i="5"/>
  <c r="K144" i="5"/>
  <c r="K146" i="5"/>
  <c r="D150" i="5"/>
  <c r="Z148" i="5"/>
  <c r="Z146" i="5"/>
  <c r="Z144" i="5"/>
  <c r="Z147" i="5"/>
  <c r="V144" i="5"/>
  <c r="V145" i="5"/>
  <c r="V147" i="5"/>
  <c r="X147" i="5"/>
  <c r="X148" i="5"/>
  <c r="X150" i="5" s="1"/>
  <c r="Y144" i="5"/>
  <c r="Y147" i="5"/>
  <c r="Y146" i="5"/>
  <c r="E150" i="5"/>
  <c r="I150" i="5" l="1"/>
  <c r="Y150" i="5"/>
  <c r="K150" i="5"/>
  <c r="V150" i="5"/>
  <c r="J150" i="5"/>
  <c r="N150" i="5"/>
  <c r="S150" i="5"/>
  <c r="O150" i="5"/>
  <c r="Z150" i="5"/>
</calcChain>
</file>

<file path=xl/comments1.xml><?xml version="1.0" encoding="utf-8"?>
<comments xmlns="http://schemas.openxmlformats.org/spreadsheetml/2006/main">
  <authors>
    <author>UE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 czasem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 czasem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 czasem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Zajebista spółka! Praktycznie zawsze w ostatni dzień (zwłaszcza 2020-2022)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 czasem</t>
        </r>
      </text>
    </comment>
    <comment ref="C99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</t>
        </r>
      </text>
    </comment>
    <comment ref="C106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 czasem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Zajebista spółka! Praktycznie zawsze w ostatni dzień (zwłaszcza 2020-2022)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Q4
</t>
        </r>
      </text>
    </comment>
  </commentList>
</comments>
</file>

<file path=xl/sharedStrings.xml><?xml version="1.0" encoding="utf-8"?>
<sst xmlns="http://schemas.openxmlformats.org/spreadsheetml/2006/main" count="798" uniqueCount="293">
  <si>
    <t>PKOBP</t>
  </si>
  <si>
    <t>PZU</t>
  </si>
  <si>
    <t>CDPROJEKT</t>
  </si>
  <si>
    <t>PKNORLEN</t>
  </si>
  <si>
    <t>PEKAO</t>
  </si>
  <si>
    <t>KGHM</t>
  </si>
  <si>
    <t>SANPL</t>
  </si>
  <si>
    <t>DINO</t>
  </si>
  <si>
    <t>CYFRPLSAT</t>
  </si>
  <si>
    <t>LOTOS</t>
  </si>
  <si>
    <t>PGNIG</t>
  </si>
  <si>
    <t>MBANK</t>
  </si>
  <si>
    <t>ORANGEPL</t>
  </si>
  <si>
    <t>PGE</t>
  </si>
  <si>
    <t>ALIOR</t>
  </si>
  <si>
    <t>TAURONPE</t>
  </si>
  <si>
    <t>JSW</t>
  </si>
  <si>
    <t>ING</t>
  </si>
  <si>
    <t>KETY</t>
  </si>
  <si>
    <t>ASSECO</t>
  </si>
  <si>
    <t>MILLENIUM</t>
  </si>
  <si>
    <t>AMREST</t>
  </si>
  <si>
    <t>KRUK</t>
  </si>
  <si>
    <t>BUDIMEX</t>
  </si>
  <si>
    <t>INTERCARS</t>
  </si>
  <si>
    <t>HANDLOWY</t>
  </si>
  <si>
    <t>GTC</t>
  </si>
  <si>
    <t>WIRTUALNA</t>
  </si>
  <si>
    <t>EUROCASH</t>
  </si>
  <si>
    <t>ENERGA</t>
  </si>
  <si>
    <t>BENEFIT</t>
  </si>
  <si>
    <t>ENEA</t>
  </si>
  <si>
    <t>DEVELIA</t>
  </si>
  <si>
    <t>GRUPAAZOTY</t>
  </si>
  <si>
    <t>BNPPL</t>
  </si>
  <si>
    <t>GPW</t>
  </si>
  <si>
    <t>COMARCH</t>
  </si>
  <si>
    <t>TSGAMES</t>
  </si>
  <si>
    <t>11BIT</t>
  </si>
  <si>
    <t>CIECH</t>
  </si>
  <si>
    <t>ECHO</t>
  </si>
  <si>
    <t>DOMDEV</t>
  </si>
  <si>
    <t>FAMUR</t>
  </si>
  <si>
    <t>AMICA</t>
  </si>
  <si>
    <t>CLNPHARMA</t>
  </si>
  <si>
    <t>VRG</t>
  </si>
  <si>
    <t>FORTE</t>
  </si>
  <si>
    <t>NEUCA</t>
  </si>
  <si>
    <t>PLAYWAY</t>
  </si>
  <si>
    <t>PKP</t>
  </si>
  <si>
    <t>MABION</t>
  </si>
  <si>
    <t>STALPROD</t>
  </si>
  <si>
    <t>BOGDANKA</t>
  </si>
  <si>
    <t>GETINOBLE</t>
  </si>
  <si>
    <t>Q1/2022</t>
  </si>
  <si>
    <t>R/2021</t>
  </si>
  <si>
    <t>Q3/2021</t>
  </si>
  <si>
    <t>Q1/2021</t>
  </si>
  <si>
    <t>R/2020</t>
  </si>
  <si>
    <t>Q3/2020</t>
  </si>
  <si>
    <t>Q1/2020</t>
  </si>
  <si>
    <t>R/2019</t>
  </si>
  <si>
    <t>Q4/2021</t>
  </si>
  <si>
    <t>Q4/2020</t>
  </si>
  <si>
    <t>Q2/2022 (półroczny)</t>
  </si>
  <si>
    <t>Q2/2021 (półroczny)</t>
  </si>
  <si>
    <t>Q2/2020 (półroczny)</t>
  </si>
  <si>
    <t>28.07.2022</t>
  </si>
  <si>
    <t>28.04.2022</t>
  </si>
  <si>
    <t>31.03.2022</t>
  </si>
  <si>
    <t>27.01.2022</t>
  </si>
  <si>
    <t>28.10.2021</t>
  </si>
  <si>
    <t>29.07.2021</t>
  </si>
  <si>
    <t>29.04.2021</t>
  </si>
  <si>
    <t>04.02.2021</t>
  </si>
  <si>
    <t>30.07.2020</t>
  </si>
  <si>
    <t>29.10.2020</t>
  </si>
  <si>
    <t>06.05.2020</t>
  </si>
  <si>
    <t>19.03.2020</t>
  </si>
  <si>
    <t>18.08.2022</t>
  </si>
  <si>
    <t>19.05.2022</t>
  </si>
  <si>
    <t>24.02.2022</t>
  </si>
  <si>
    <t>05.11.2021</t>
  </si>
  <si>
    <t>12.08.2021</t>
  </si>
  <si>
    <t>28.05.2021</t>
  </si>
  <si>
    <t>04.11.2020</t>
  </si>
  <si>
    <t>05.08.2020</t>
  </si>
  <si>
    <t>28.05.2020</t>
  </si>
  <si>
    <t>12.02.2020</t>
  </si>
  <si>
    <t>25.08.2022</t>
  </si>
  <si>
    <t>Q4/2019</t>
  </si>
  <si>
    <t>Q3/2019</t>
  </si>
  <si>
    <t>Q2/2019 (półroczny)</t>
  </si>
  <si>
    <t>Q1/2019</t>
  </si>
  <si>
    <t>R/2018</t>
  </si>
  <si>
    <t>Q4/2018</t>
  </si>
  <si>
    <t>Q3/2018</t>
  </si>
  <si>
    <t>Q2/2018 (półroczny)</t>
  </si>
  <si>
    <t>Q1/2018</t>
  </si>
  <si>
    <t>R/2017</t>
  </si>
  <si>
    <t>24.03.2022</t>
  </si>
  <si>
    <t>18.11.2021</t>
  </si>
  <si>
    <t>26.08.2021</t>
  </si>
  <si>
    <t>27.05.2021</t>
  </si>
  <si>
    <t>25.03.2021</t>
  </si>
  <si>
    <t>19.11.2020</t>
  </si>
  <si>
    <t>10.09.2020</t>
  </si>
  <si>
    <t>29.05.2020</t>
  </si>
  <si>
    <t>12.03.2020</t>
  </si>
  <si>
    <t>07.09.2022</t>
  </si>
  <si>
    <t>26.05.2022</t>
  </si>
  <si>
    <t>14.04.2022</t>
  </si>
  <si>
    <t>25.11.2021</t>
  </si>
  <si>
    <t>01.09.2021</t>
  </si>
  <si>
    <t>31.05.2021</t>
  </si>
  <si>
    <t>22.04.2021</t>
  </si>
  <si>
    <t>25.11.2020</t>
  </si>
  <si>
    <t>03.09.2020</t>
  </si>
  <si>
    <t>08.04.2020</t>
  </si>
  <si>
    <t>25.07.2022</t>
  </si>
  <si>
    <t>03.03.2022</t>
  </si>
  <si>
    <t>04.11.2021</t>
  </si>
  <si>
    <t>04.08.2021</t>
  </si>
  <si>
    <t>06.05.2021</t>
  </si>
  <si>
    <t>25.02.2021</t>
  </si>
  <si>
    <t>05.11.2020</t>
  </si>
  <si>
    <t>12.05.2020</t>
  </si>
  <si>
    <t>27.02.2020</t>
  </si>
  <si>
    <t>17.08.2022</t>
  </si>
  <si>
    <t>12.05.2022</t>
  </si>
  <si>
    <t>23.03.2022</t>
  </si>
  <si>
    <t>16.11.2021</t>
  </si>
  <si>
    <t>17.08.2021</t>
  </si>
  <si>
    <t>12.05.2021</t>
  </si>
  <si>
    <t>24.03.2021</t>
  </si>
  <si>
    <t>18.11.2020</t>
  </si>
  <si>
    <t>19.08.2020</t>
  </si>
  <si>
    <t>13.05.2020</t>
  </si>
  <si>
    <t>17.03.2020</t>
  </si>
  <si>
    <t>26.04.2022</t>
  </si>
  <si>
    <t>23.02.2022</t>
  </si>
  <si>
    <t>27.10.2021</t>
  </si>
  <si>
    <t>28.07.2021</t>
  </si>
  <si>
    <t>28.04.2021</t>
  </si>
  <si>
    <t>23.02.2021</t>
  </si>
  <si>
    <t>27.10.2020</t>
  </si>
  <si>
    <t>29.07.2020</t>
  </si>
  <si>
    <t>28.04.2020</t>
  </si>
  <si>
    <t>20.02.2020</t>
  </si>
  <si>
    <t>05.05.2022</t>
  </si>
  <si>
    <t>12.03.2022</t>
  </si>
  <si>
    <t>06.11.2021</t>
  </si>
  <si>
    <t>21.08.2021</t>
  </si>
  <si>
    <t>15.05.2021</t>
  </si>
  <si>
    <t>13.03.2021</t>
  </si>
  <si>
    <t>07.11.2020</t>
  </si>
  <si>
    <t>15.05.2020</t>
  </si>
  <si>
    <t>13.03.2020</t>
  </si>
  <si>
    <t>Spółka</t>
  </si>
  <si>
    <t>11.05.2022</t>
  </si>
  <si>
    <t>09.11.2021</t>
  </si>
  <si>
    <t>18.08.2021</t>
  </si>
  <si>
    <t>10.11.2020</t>
  </si>
  <si>
    <t>27.08.2020</t>
  </si>
  <si>
    <t>14.05.2020</t>
  </si>
  <si>
    <t>20.07.2022</t>
  </si>
  <si>
    <t>27.04.2022</t>
  </si>
  <si>
    <t>29.10.2021</t>
  </si>
  <si>
    <t>31.03.2021</t>
  </si>
  <si>
    <t>12.08.2020</t>
  </si>
  <si>
    <t>02.09.2021</t>
  </si>
  <si>
    <t>20.05.2021</t>
  </si>
  <si>
    <t>20.08.2020</t>
  </si>
  <si>
    <t>04.06.2020</t>
  </si>
  <si>
    <t>03.08.2022</t>
  </si>
  <si>
    <t>03.11.2021</t>
  </si>
  <si>
    <t>03.08.2021</t>
  </si>
  <si>
    <t>03.03.2021</t>
  </si>
  <si>
    <t>30.04.2020</t>
  </si>
  <si>
    <t>27.07.2022</t>
  </si>
  <si>
    <t>25.04.2022</t>
  </si>
  <si>
    <t>16.02.2022</t>
  </si>
  <si>
    <t>25.10.2021</t>
  </si>
  <si>
    <t>21.04.2021</t>
  </si>
  <si>
    <t>28.10.2020</t>
  </si>
  <si>
    <t>23.02.2020</t>
  </si>
  <si>
    <t>20.09.2022</t>
  </si>
  <si>
    <t>24.05.2022</t>
  </si>
  <si>
    <t>22.03.2022</t>
  </si>
  <si>
    <t>23.11.2021</t>
  </si>
  <si>
    <t>28.09.2021</t>
  </si>
  <si>
    <t>25.05.2021</t>
  </si>
  <si>
    <t>23.03.2021</t>
  </si>
  <si>
    <t>17.11.2020</t>
  </si>
  <si>
    <t>15.09.2020</t>
  </si>
  <si>
    <t>26.05.2020</t>
  </si>
  <si>
    <t>31.03.2020</t>
  </si>
  <si>
    <t>02.03.2022</t>
  </si>
  <si>
    <t>26.02.2021</t>
  </si>
  <si>
    <t>28.02.2020</t>
  </si>
  <si>
    <t>25.05.2022</t>
  </si>
  <si>
    <t>30.03.2022</t>
  </si>
  <si>
    <t>17.11.2021</t>
  </si>
  <si>
    <t>15.09.2021</t>
  </si>
  <si>
    <t>19.05.2021</t>
  </si>
  <si>
    <t>01.04.2020</t>
  </si>
  <si>
    <t>17.03.2022</t>
  </si>
  <si>
    <t>Deadline</t>
  </si>
  <si>
    <t>19.08.2021</t>
  </si>
  <si>
    <t>18.03.2021</t>
  </si>
  <si>
    <t>21.05.2020</t>
  </si>
  <si>
    <t>Makrosektor</t>
  </si>
  <si>
    <t>Paliwa i Energia</t>
  </si>
  <si>
    <t>Finanse</t>
  </si>
  <si>
    <t>Chemia i surowce</t>
  </si>
  <si>
    <t>Dobra konsumpcyjne</t>
  </si>
  <si>
    <t>Technologie</t>
  </si>
  <si>
    <t>Handel i usługi</t>
  </si>
  <si>
    <t>Produkcja przemysłowa i budowlano-montażowa</t>
  </si>
  <si>
    <t>Ochrona zdrowia</t>
  </si>
  <si>
    <t>Dni przed deadlinem</t>
  </si>
  <si>
    <t>Min</t>
  </si>
  <si>
    <t>Max</t>
  </si>
  <si>
    <t>Licz. Skum</t>
  </si>
  <si>
    <t>Licz. W przedziale</t>
  </si>
  <si>
    <t>Koniec przedziału</t>
  </si>
  <si>
    <t>01.04.2021</t>
  </si>
  <si>
    <t>&lt;7</t>
  </si>
  <si>
    <t>15-21</t>
  </si>
  <si>
    <t>22-28</t>
  </si>
  <si>
    <t>&gt;28</t>
  </si>
  <si>
    <t>7-14</t>
  </si>
  <si>
    <t>% w przedziale</t>
  </si>
  <si>
    <t>Me dni przed deadlinem</t>
  </si>
  <si>
    <t>Medianowy dzień</t>
  </si>
  <si>
    <t>Średni dzień</t>
  </si>
  <si>
    <t>Średnia dni przed deadlinem</t>
  </si>
  <si>
    <t>Różnica między Me a Śr</t>
  </si>
  <si>
    <t>Średnia różnic</t>
  </si>
  <si>
    <t>Me COVID-19</t>
  </si>
  <si>
    <t>Me preCOVID-19</t>
  </si>
  <si>
    <t>Me 2022</t>
  </si>
  <si>
    <t>Me 2021</t>
  </si>
  <si>
    <t>Me 2020</t>
  </si>
  <si>
    <t>Me 2019</t>
  </si>
  <si>
    <t>Me 2018</t>
  </si>
  <si>
    <t>WIG20</t>
  </si>
  <si>
    <t>mWIG40</t>
  </si>
  <si>
    <t>WIG20 i mWIG40</t>
  </si>
  <si>
    <t>P/2022</t>
  </si>
  <si>
    <t>P/2021</t>
  </si>
  <si>
    <t>P/2020</t>
  </si>
  <si>
    <t>P/2019</t>
  </si>
  <si>
    <t>P/2018</t>
  </si>
  <si>
    <t>Me2022</t>
  </si>
  <si>
    <t>Me2021</t>
  </si>
  <si>
    <t>Me2020</t>
  </si>
  <si>
    <t>Me2019</t>
  </si>
  <si>
    <t>Me2018</t>
  </si>
  <si>
    <t>MeCOVID-19</t>
  </si>
  <si>
    <t>MePreCOVID-19</t>
  </si>
  <si>
    <t>Me wszystkich</t>
  </si>
  <si>
    <t>R</t>
  </si>
  <si>
    <t>Q1</t>
  </si>
  <si>
    <t>P</t>
  </si>
  <si>
    <t>Q3</t>
  </si>
  <si>
    <t>Me</t>
  </si>
  <si>
    <t>Liczone z wszystkich</t>
  </si>
  <si>
    <t>Liczone z median</t>
  </si>
  <si>
    <t>35,5</t>
  </si>
  <si>
    <t>R WIG20 i mWIG40</t>
  </si>
  <si>
    <t>R WIG20</t>
  </si>
  <si>
    <t>R mWIG40</t>
  </si>
  <si>
    <t>Q1 WIG20</t>
  </si>
  <si>
    <t>Q1 mWIG40</t>
  </si>
  <si>
    <t>Q1 WIG20 i mWIG40</t>
  </si>
  <si>
    <t>P WIG20 i mWIG40</t>
  </si>
  <si>
    <t>P WIG20</t>
  </si>
  <si>
    <t>P mWIG40</t>
  </si>
  <si>
    <t>Q3 WIG20 i mWIG40</t>
  </si>
  <si>
    <t>Q3 WIG20</t>
  </si>
  <si>
    <t>Q3 mWIG40</t>
  </si>
  <si>
    <t>Mediana daty raportu</t>
  </si>
  <si>
    <t>Mediana dnia od deadline'u
WIG20 i mWIG40 (54)</t>
  </si>
  <si>
    <t>Mediana dnia od deadline'u
WIG20 (17)</t>
  </si>
  <si>
    <t>Mediana dnia od deadline'u
mWIG40 (37)</t>
  </si>
  <si>
    <t>MeR</t>
  </si>
  <si>
    <t>MeQ1</t>
  </si>
  <si>
    <t>MeP</t>
  </si>
  <si>
    <t>MeQ3</t>
  </si>
  <si>
    <t>COVID</t>
  </si>
  <si>
    <t>PreCOVID</t>
  </si>
  <si>
    <t>Me całość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</si>
</sst>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14" fontId="0" fillId="2" borderId="0" xfId="0" applyNumberFormat="1" applyFill="1"/>
    <xf numFmtId="14" fontId="0" fillId="0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/>
    <xf numFmtId="0" fontId="0" fillId="2" borderId="0" xfId="0" applyNumberFormat="1" applyFill="1"/>
    <xf numFmtId="10" fontId="0" fillId="0" borderId="0" xfId="1" applyNumberFormat="1" applyFont="1"/>
    <xf numFmtId="10" fontId="0" fillId="0" borderId="0" xfId="0" applyNumberFormat="1"/>
    <xf numFmtId="10" fontId="0" fillId="2" borderId="0" xfId="1" applyNumberFormat="1" applyFont="1" applyFill="1"/>
    <xf numFmtId="10" fontId="0" fillId="2" borderId="0" xfId="0" applyNumberFormat="1" applyFill="1"/>
    <xf numFmtId="0" fontId="0" fillId="2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4" fontId="0" fillId="0" borderId="0" xfId="0" applyNumberFormat="1" applyBorder="1"/>
    <xf numFmtId="14" fontId="0" fillId="2" borderId="0" xfId="0" applyNumberFormat="1" applyFill="1" applyBorder="1"/>
    <xf numFmtId="49" fontId="0" fillId="0" borderId="0" xfId="0" applyNumberFormat="1" applyFill="1"/>
    <xf numFmtId="49" fontId="0" fillId="3" borderId="0" xfId="0" applyNumberFormat="1" applyFill="1"/>
    <xf numFmtId="0" fontId="0" fillId="0" borderId="2" xfId="0" applyBorder="1" applyAlignment="1">
      <alignment horizontal="center"/>
    </xf>
    <xf numFmtId="49" fontId="0" fillId="0" borderId="2" xfId="0" applyNumberFormat="1" applyBorder="1"/>
    <xf numFmtId="49" fontId="0" fillId="2" borderId="2" xfId="0" applyNumberFormat="1" applyFill="1" applyBorder="1"/>
    <xf numFmtId="0" fontId="0" fillId="0" borderId="2" xfId="0" applyBorder="1"/>
    <xf numFmtId="0" fontId="0" fillId="4" borderId="0" xfId="0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4" fontId="0" fillId="0" borderId="0" xfId="0" applyNumberFormat="1" applyAlignment="1">
      <alignment horizontal="right"/>
    </xf>
    <xf numFmtId="10" fontId="0" fillId="0" borderId="0" xfId="0" applyNumberFormat="1" applyFill="1"/>
    <xf numFmtId="14" fontId="0" fillId="0" borderId="0" xfId="0" applyNumberFormat="1" applyFill="1" applyAlignment="1">
      <alignment horizontal="right"/>
    </xf>
    <xf numFmtId="14" fontId="0" fillId="2" borderId="0" xfId="0" applyNumberFormat="1" applyFill="1" applyAlignment="1">
      <alignment horizontal="right"/>
    </xf>
    <xf numFmtId="49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Procentowy</a:t>
            </a:r>
            <a:r>
              <a:rPr lang="pl-PL" baseline="0"/>
              <a:t> udział spółek z indeksów WIG20 i mWIG40 przekazujących raporty okresowe w określonych przedziałach czasowych przedustawowym terminem publikacji w latach 2020-2022</a:t>
            </a:r>
            <a:endParaRPr lang="pl-PL"/>
          </a:p>
        </c:rich>
      </c:tx>
      <c:layout>
        <c:manualLayout>
          <c:xMode val="edge"/>
          <c:yMode val="edge"/>
          <c:x val="0.11173265230936481"/>
          <c:y val="2.3822108073400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'WIG20 i mWIG40'!$C$144</c:f>
              <c:strCache>
                <c:ptCount val="1"/>
                <c:pt idx="0">
                  <c:v>&lt;7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0750105124790538E-18"/>
                  <c:y val="-3.2427277062470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EB4-487E-8361-A5EF8A089DF7}"/>
                </c:ext>
              </c:extLst>
            </c:dLbl>
            <c:dLbl>
              <c:idx val="4"/>
              <c:layout>
                <c:manualLayout>
                  <c:x val="7.7182824475682489E-3"/>
                  <c:y val="-1.9074868860277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EB4-487E-8361-A5EF8A089DF7}"/>
                </c:ext>
              </c:extLst>
            </c:dLbl>
            <c:dLbl>
              <c:idx val="6"/>
              <c:layout>
                <c:manualLayout>
                  <c:x val="7.7182824475682484E-4"/>
                  <c:y val="-2.6704816404387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EB4-487E-8361-A5EF8A089DF7}"/>
                </c:ext>
              </c:extLst>
            </c:dLbl>
            <c:dLbl>
              <c:idx val="8"/>
              <c:layout>
                <c:manualLayout>
                  <c:x val="0"/>
                  <c:y val="-3.2427277062470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B4-487E-8361-A5EF8A089DF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5-42CA-B379-1363C0DA3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mWIG40'!$D$143:$F$143,'WIG20 i mWIG40'!$H$143:$K$143,'WIG20 i mWIG40'!$M$143:$P$143)</c:f>
              <c:strCache>
                <c:ptCount val="11"/>
                <c:pt idx="0">
                  <c:v>P/2022</c:v>
                </c:pt>
                <c:pt idx="1">
                  <c:v>Q1/2022</c:v>
                </c:pt>
                <c:pt idx="2">
                  <c:v>R/2021</c:v>
                </c:pt>
                <c:pt idx="3">
                  <c:v>Q3/2021</c:v>
                </c:pt>
                <c:pt idx="4">
                  <c:v>P/2021</c:v>
                </c:pt>
                <c:pt idx="5">
                  <c:v>Q1/2021</c:v>
                </c:pt>
                <c:pt idx="6">
                  <c:v>R/2020</c:v>
                </c:pt>
                <c:pt idx="7">
                  <c:v>Q3/2020</c:v>
                </c:pt>
                <c:pt idx="8">
                  <c:v>P/2020</c:v>
                </c:pt>
                <c:pt idx="9">
                  <c:v>Q1/2020</c:v>
                </c:pt>
                <c:pt idx="10">
                  <c:v>R/2019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mWIG40'!$D$144:$AA$144</c15:sqref>
                  </c15:fullRef>
                </c:ext>
              </c:extLst>
              <c:f>('WIG20 i mWIG40'!$D$144:$F$144,'WIG20 i mWIG40'!$H$144:$K$144,'WIG20 i mWIG40'!$M$144:$P$144)</c:f>
              <c:numCache>
                <c:formatCode>0.00%</c:formatCode>
                <c:ptCount val="11"/>
                <c:pt idx="0">
                  <c:v>7.407407407407407E-2</c:v>
                </c:pt>
                <c:pt idx="1">
                  <c:v>0.33333333333333331</c:v>
                </c:pt>
                <c:pt idx="2">
                  <c:v>0.12962962962962962</c:v>
                </c:pt>
                <c:pt idx="3">
                  <c:v>0.27777777777777779</c:v>
                </c:pt>
                <c:pt idx="4">
                  <c:v>9.2592592592592587E-2</c:v>
                </c:pt>
                <c:pt idx="5">
                  <c:v>0.31481481481481483</c:v>
                </c:pt>
                <c:pt idx="6">
                  <c:v>0.1111111111111111</c:v>
                </c:pt>
                <c:pt idx="7">
                  <c:v>0.24074074074074073</c:v>
                </c:pt>
                <c:pt idx="8">
                  <c:v>7.407407407407407E-2</c:v>
                </c:pt>
                <c:pt idx="9">
                  <c:v>1.8518518518518517E-2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5-42CA-B379-1363C0DA3619}"/>
            </c:ext>
          </c:extLst>
        </c:ser>
        <c:ser>
          <c:idx val="1"/>
          <c:order val="1"/>
          <c:tx>
            <c:strRef>
              <c:f>'WIG20 i mWIG40'!$C$145</c:f>
              <c:strCache>
                <c:ptCount val="1"/>
                <c:pt idx="0">
                  <c:v>7-14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182824475682484E-4"/>
                  <c:y val="-1.5259895088221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EB4-487E-8361-A5EF8A089DF7}"/>
                </c:ext>
              </c:extLst>
            </c:dLbl>
            <c:dLbl>
              <c:idx val="1"/>
              <c:layout>
                <c:manualLayout>
                  <c:x val="8.4901106923250449E-3"/>
                  <c:y val="-1.9074868860276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EB4-487E-8361-A5EF8A089DF7}"/>
                </c:ext>
              </c:extLst>
            </c:dLbl>
            <c:dLbl>
              <c:idx val="3"/>
              <c:layout>
                <c:manualLayout>
                  <c:x val="1.2349251916109198E-2"/>
                  <c:y val="-1.9074868860276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EB4-487E-8361-A5EF8A089D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B4-487E-8361-A5EF8A089DF7}"/>
                </c:ext>
              </c:extLst>
            </c:dLbl>
            <c:dLbl>
              <c:idx val="5"/>
              <c:layout>
                <c:manualLayout>
                  <c:x val="3.0873129790272994E-3"/>
                  <c:y val="-2.098235574630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EB4-487E-8361-A5EF8A089DF7}"/>
                </c:ext>
              </c:extLst>
            </c:dLbl>
            <c:dLbl>
              <c:idx val="6"/>
              <c:layout>
                <c:manualLayout>
                  <c:x val="2.3154847342704747E-3"/>
                  <c:y val="-3.051979017644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EB4-487E-8361-A5EF8A089DF7}"/>
                </c:ext>
              </c:extLst>
            </c:dLbl>
            <c:dLbl>
              <c:idx val="7"/>
              <c:layout>
                <c:manualLayout>
                  <c:x val="9.261938937081899E-3"/>
                  <c:y val="-2.479732951835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6E5-42CA-B379-1363C0DA3619}"/>
                </c:ext>
              </c:extLst>
            </c:dLbl>
            <c:dLbl>
              <c:idx val="8"/>
              <c:layout>
                <c:manualLayout>
                  <c:x val="-1.1320016819966486E-16"/>
                  <c:y val="-3.6242250834525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6E5-42CA-B379-1363C0DA361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5-42CA-B379-1363C0DA36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5-42CA-B379-1363C0DA3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mWIG40'!$D$143:$F$143,'WIG20 i mWIG40'!$H$143:$K$143,'WIG20 i mWIG40'!$M$143:$P$143)</c:f>
              <c:strCache>
                <c:ptCount val="11"/>
                <c:pt idx="0">
                  <c:v>P/2022</c:v>
                </c:pt>
                <c:pt idx="1">
                  <c:v>Q1/2022</c:v>
                </c:pt>
                <c:pt idx="2">
                  <c:v>R/2021</c:v>
                </c:pt>
                <c:pt idx="3">
                  <c:v>Q3/2021</c:v>
                </c:pt>
                <c:pt idx="4">
                  <c:v>P/2021</c:v>
                </c:pt>
                <c:pt idx="5">
                  <c:v>Q1/2021</c:v>
                </c:pt>
                <c:pt idx="6">
                  <c:v>R/2020</c:v>
                </c:pt>
                <c:pt idx="7">
                  <c:v>Q3/2020</c:v>
                </c:pt>
                <c:pt idx="8">
                  <c:v>P/2020</c:v>
                </c:pt>
                <c:pt idx="9">
                  <c:v>Q1/2020</c:v>
                </c:pt>
                <c:pt idx="10">
                  <c:v>R/2019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mWIG40'!$D$145:$AA$145</c15:sqref>
                  </c15:fullRef>
                </c:ext>
              </c:extLst>
              <c:f>('WIG20 i mWIG40'!$D$145:$F$145,'WIG20 i mWIG40'!$H$145:$K$145,'WIG20 i mWIG40'!$M$145:$P$145)</c:f>
              <c:numCache>
                <c:formatCode>0.00%</c:formatCode>
                <c:ptCount val="11"/>
                <c:pt idx="0">
                  <c:v>5.5555555555555552E-2</c:v>
                </c:pt>
                <c:pt idx="1">
                  <c:v>0.24074074074074073</c:v>
                </c:pt>
                <c:pt idx="2">
                  <c:v>1.8518518518518517E-2</c:v>
                </c:pt>
                <c:pt idx="3">
                  <c:v>0.24074074074074073</c:v>
                </c:pt>
                <c:pt idx="4">
                  <c:v>9.2592592592592587E-2</c:v>
                </c:pt>
                <c:pt idx="5">
                  <c:v>0.18518518518518517</c:v>
                </c:pt>
                <c:pt idx="6">
                  <c:v>7.407407407407407E-2</c:v>
                </c:pt>
                <c:pt idx="7">
                  <c:v>0.25925925925925924</c:v>
                </c:pt>
                <c:pt idx="8">
                  <c:v>3.7037037037037035E-2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5-42CA-B379-1363C0DA3619}"/>
            </c:ext>
          </c:extLst>
        </c:ser>
        <c:ser>
          <c:idx val="2"/>
          <c:order val="2"/>
          <c:tx>
            <c:strRef>
              <c:f>'WIG20 i mWIG40'!$C$146</c:f>
              <c:strCache>
                <c:ptCount val="1"/>
                <c:pt idx="0">
                  <c:v>15-21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3154847342704747E-3"/>
                  <c:y val="-2.288984263233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EB4-487E-8361-A5EF8A089DF7}"/>
                </c:ext>
              </c:extLst>
            </c:dLbl>
            <c:dLbl>
              <c:idx val="1"/>
              <c:layout>
                <c:manualLayout>
                  <c:x val="1.3892908405622848E-2"/>
                  <c:y val="-3.2427277062470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EB4-487E-8361-A5EF8A089DF7}"/>
                </c:ext>
              </c:extLst>
            </c:dLbl>
            <c:dLbl>
              <c:idx val="3"/>
              <c:layout>
                <c:manualLayout>
                  <c:x val="1.4664736650379673E-2"/>
                  <c:y val="-1.9074868860276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EB4-487E-8361-A5EF8A089DF7}"/>
                </c:ext>
              </c:extLst>
            </c:dLbl>
            <c:dLbl>
              <c:idx val="4"/>
              <c:layout>
                <c:manualLayout>
                  <c:x val="9.26193893708184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EB4-487E-8361-A5EF8A089DF7}"/>
                </c:ext>
              </c:extLst>
            </c:dLbl>
            <c:dLbl>
              <c:idx val="6"/>
              <c:layout>
                <c:manualLayout>
                  <c:x val="0"/>
                  <c:y val="-2.0982355746304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6E5-42CA-B379-1363C0DA3619}"/>
                </c:ext>
              </c:extLst>
            </c:dLbl>
            <c:dLbl>
              <c:idx val="7"/>
              <c:layout>
                <c:manualLayout>
                  <c:x val="2.3154847342704747E-3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EB4-487E-8361-A5EF8A089DF7}"/>
                </c:ext>
              </c:extLst>
            </c:dLbl>
            <c:dLbl>
              <c:idx val="8"/>
              <c:layout>
                <c:manualLayout>
                  <c:x val="1.00337671818387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EB4-487E-8361-A5EF8A089DF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E5-42CA-B379-1363C0DA36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5-42CA-B379-1363C0DA3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mWIG40'!$D$143:$F$143,'WIG20 i mWIG40'!$H$143:$K$143,'WIG20 i mWIG40'!$M$143:$P$143)</c:f>
              <c:strCache>
                <c:ptCount val="11"/>
                <c:pt idx="0">
                  <c:v>P/2022</c:v>
                </c:pt>
                <c:pt idx="1">
                  <c:v>Q1/2022</c:v>
                </c:pt>
                <c:pt idx="2">
                  <c:v>R/2021</c:v>
                </c:pt>
                <c:pt idx="3">
                  <c:v>Q3/2021</c:v>
                </c:pt>
                <c:pt idx="4">
                  <c:v>P/2021</c:v>
                </c:pt>
                <c:pt idx="5">
                  <c:v>Q1/2021</c:v>
                </c:pt>
                <c:pt idx="6">
                  <c:v>R/2020</c:v>
                </c:pt>
                <c:pt idx="7">
                  <c:v>Q3/2020</c:v>
                </c:pt>
                <c:pt idx="8">
                  <c:v>P/2020</c:v>
                </c:pt>
                <c:pt idx="9">
                  <c:v>Q1/2020</c:v>
                </c:pt>
                <c:pt idx="10">
                  <c:v>R/2019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mWIG40'!$D$146:$AA$146</c15:sqref>
                  </c15:fullRef>
                </c:ext>
              </c:extLst>
              <c:f>('WIG20 i mWIG40'!$D$146:$F$146,'WIG20 i mWIG40'!$H$146:$K$146,'WIG20 i mWIG40'!$M$146:$P$146)</c:f>
              <c:numCache>
                <c:formatCode>0.00%</c:formatCode>
                <c:ptCount val="11"/>
                <c:pt idx="0">
                  <c:v>7.407407407407407E-2</c:v>
                </c:pt>
                <c:pt idx="1">
                  <c:v>0.18518518518518517</c:v>
                </c:pt>
                <c:pt idx="2">
                  <c:v>7.407407407407407E-2</c:v>
                </c:pt>
                <c:pt idx="3">
                  <c:v>0.22222222222222221</c:v>
                </c:pt>
                <c:pt idx="4">
                  <c:v>7.407407407407407E-2</c:v>
                </c:pt>
                <c:pt idx="5">
                  <c:v>0.29629629629629628</c:v>
                </c:pt>
                <c:pt idx="6">
                  <c:v>5.5555555555555552E-2</c:v>
                </c:pt>
                <c:pt idx="7">
                  <c:v>0.16666666666666666</c:v>
                </c:pt>
                <c:pt idx="8">
                  <c:v>9.2592592592592587E-2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E5-42CA-B379-1363C0DA3619}"/>
            </c:ext>
          </c:extLst>
        </c:ser>
        <c:ser>
          <c:idx val="3"/>
          <c:order val="3"/>
          <c:tx>
            <c:strRef>
              <c:f>'WIG20 i mWIG40'!$C$147</c:f>
              <c:strCache>
                <c:ptCount val="1"/>
                <c:pt idx="0">
                  <c:v>22-28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746259580545988E-3"/>
                  <c:y val="-2.6704816404387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EB4-487E-8361-A5EF8A089D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B4-487E-8361-A5EF8A089DF7}"/>
                </c:ext>
              </c:extLst>
            </c:dLbl>
            <c:dLbl>
              <c:idx val="5"/>
              <c:layout>
                <c:manualLayout>
                  <c:x val="7.7182824475682484E-4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EB4-487E-8361-A5EF8A089DF7}"/>
                </c:ext>
              </c:extLst>
            </c:dLbl>
            <c:dLbl>
              <c:idx val="7"/>
              <c:layout>
                <c:manualLayout>
                  <c:x val="1.1577423671352373E-2"/>
                  <c:y val="-1.907486886027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6E5-42CA-B379-1363C0DA361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E5-42CA-B379-1363C0DA361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E5-42CA-B379-1363C0DA3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mWIG40'!$D$143:$F$143,'WIG20 i mWIG40'!$H$143:$K$143,'WIG20 i mWIG40'!$M$143:$P$143)</c:f>
              <c:strCache>
                <c:ptCount val="11"/>
                <c:pt idx="0">
                  <c:v>P/2022</c:v>
                </c:pt>
                <c:pt idx="1">
                  <c:v>Q1/2022</c:v>
                </c:pt>
                <c:pt idx="2">
                  <c:v>R/2021</c:v>
                </c:pt>
                <c:pt idx="3">
                  <c:v>Q3/2021</c:v>
                </c:pt>
                <c:pt idx="4">
                  <c:v>P/2021</c:v>
                </c:pt>
                <c:pt idx="5">
                  <c:v>Q1/2021</c:v>
                </c:pt>
                <c:pt idx="6">
                  <c:v>R/2020</c:v>
                </c:pt>
                <c:pt idx="7">
                  <c:v>Q3/2020</c:v>
                </c:pt>
                <c:pt idx="8">
                  <c:v>P/2020</c:v>
                </c:pt>
                <c:pt idx="9">
                  <c:v>Q1/2020</c:v>
                </c:pt>
                <c:pt idx="10">
                  <c:v>R/2019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mWIG40'!$D$147:$AA$147</c15:sqref>
                  </c15:fullRef>
                </c:ext>
              </c:extLst>
              <c:f>('WIG20 i mWIG40'!$D$147:$F$147,'WIG20 i mWIG40'!$H$147:$K$147,'WIG20 i mWIG40'!$M$147:$P$147)</c:f>
              <c:numCache>
                <c:formatCode>0.00%</c:formatCode>
                <c:ptCount val="11"/>
                <c:pt idx="0">
                  <c:v>0.12962962962962962</c:v>
                </c:pt>
                <c:pt idx="1">
                  <c:v>3.7037037037037035E-2</c:v>
                </c:pt>
                <c:pt idx="2">
                  <c:v>3.7037037037037035E-2</c:v>
                </c:pt>
                <c:pt idx="3">
                  <c:v>0.1111111111111111</c:v>
                </c:pt>
                <c:pt idx="4">
                  <c:v>7.407407407407407E-2</c:v>
                </c:pt>
                <c:pt idx="5">
                  <c:v>5.5555555555555552E-2</c:v>
                </c:pt>
                <c:pt idx="6">
                  <c:v>1.8518518518518517E-2</c:v>
                </c:pt>
                <c:pt idx="7">
                  <c:v>0.18518518518518517</c:v>
                </c:pt>
                <c:pt idx="8">
                  <c:v>9.2592592592592587E-2</c:v>
                </c:pt>
                <c:pt idx="9">
                  <c:v>0</c:v>
                </c:pt>
                <c:pt idx="10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5-42CA-B379-1363C0DA3619}"/>
            </c:ext>
          </c:extLst>
        </c:ser>
        <c:ser>
          <c:idx val="4"/>
          <c:order val="4"/>
          <c:tx>
            <c:strRef>
              <c:f>'WIG20 i mWIG40'!$C$148</c:f>
              <c:strCache>
                <c:ptCount val="1"/>
                <c:pt idx="0">
                  <c:v>&gt;28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1.543656489513647E-2"/>
                  <c:y val="-3.814973772055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EB4-487E-8361-A5EF8A089DF7}"/>
                </c:ext>
              </c:extLst>
            </c:dLbl>
            <c:dLbl>
              <c:idx val="7"/>
              <c:layout>
                <c:manualLayout>
                  <c:x val="1.31210801608660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EB4-487E-8361-A5EF8A08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mWIG40'!$D$143:$F$143,'WIG20 i mWIG40'!$H$143:$K$143,'WIG20 i mWIG40'!$M$143:$P$143)</c:f>
              <c:strCache>
                <c:ptCount val="11"/>
                <c:pt idx="0">
                  <c:v>P/2022</c:v>
                </c:pt>
                <c:pt idx="1">
                  <c:v>Q1/2022</c:v>
                </c:pt>
                <c:pt idx="2">
                  <c:v>R/2021</c:v>
                </c:pt>
                <c:pt idx="3">
                  <c:v>Q3/2021</c:v>
                </c:pt>
                <c:pt idx="4">
                  <c:v>P/2021</c:v>
                </c:pt>
                <c:pt idx="5">
                  <c:v>Q1/2021</c:v>
                </c:pt>
                <c:pt idx="6">
                  <c:v>R/2020</c:v>
                </c:pt>
                <c:pt idx="7">
                  <c:v>Q3/2020</c:v>
                </c:pt>
                <c:pt idx="8">
                  <c:v>P/2020</c:v>
                </c:pt>
                <c:pt idx="9">
                  <c:v>Q1/2020</c:v>
                </c:pt>
                <c:pt idx="10">
                  <c:v>R/2019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mWIG40'!$D$148:$AA$148</c15:sqref>
                  </c15:fullRef>
                </c:ext>
              </c:extLst>
              <c:f>('WIG20 i mWIG40'!$D$148:$F$148,'WIG20 i mWIG40'!$H$148:$K$148,'WIG20 i mWIG40'!$M$148:$P$148)</c:f>
              <c:numCache>
                <c:formatCode>0.00%</c:formatCode>
                <c:ptCount val="11"/>
                <c:pt idx="0">
                  <c:v>0.66666666666666663</c:v>
                </c:pt>
                <c:pt idx="1">
                  <c:v>0.20370370370370369</c:v>
                </c:pt>
                <c:pt idx="2">
                  <c:v>0.7407407407407407</c:v>
                </c:pt>
                <c:pt idx="3">
                  <c:v>0.14814814814814814</c:v>
                </c:pt>
                <c:pt idx="4">
                  <c:v>0.66666666666666663</c:v>
                </c:pt>
                <c:pt idx="5">
                  <c:v>0.14814814814814814</c:v>
                </c:pt>
                <c:pt idx="6">
                  <c:v>0.7407407407407407</c:v>
                </c:pt>
                <c:pt idx="7">
                  <c:v>0.14814814814814814</c:v>
                </c:pt>
                <c:pt idx="8">
                  <c:v>0.70370370370370372</c:v>
                </c:pt>
                <c:pt idx="9">
                  <c:v>0.98148148148148151</c:v>
                </c:pt>
                <c:pt idx="10">
                  <c:v>0.98148148148148151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E5-42CA-B379-1363C0DA36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79397344"/>
        <c:axId val="1879409408"/>
        <c:axId val="0"/>
      </c:bar3DChart>
      <c:catAx>
        <c:axId val="18793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9409408"/>
        <c:crosses val="autoZero"/>
        <c:auto val="1"/>
        <c:lblAlgn val="ctr"/>
        <c:lblOffset val="100"/>
        <c:noMultiLvlLbl val="0"/>
      </c:catAx>
      <c:valAx>
        <c:axId val="187940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93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Procentowy</a:t>
            </a:r>
            <a:r>
              <a:rPr lang="pl-PL" baseline="0"/>
              <a:t> udział spółek z indeksów WIG20 i mWIG40 przekazujących raporty okresowe w określonych przedziałach czasowych przedustawowym terminem publikacji w latach 2018-2019</a:t>
            </a:r>
            <a:endParaRPr lang="pl-PL"/>
          </a:p>
        </c:rich>
      </c:tx>
      <c:layout>
        <c:manualLayout>
          <c:xMode val="edge"/>
          <c:yMode val="edge"/>
          <c:x val="0.11173263150256534"/>
          <c:y val="2.0007193178296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'WIG20 i mWIG40'!$C$144</c:f>
              <c:strCache>
                <c:ptCount val="1"/>
                <c:pt idx="0">
                  <c:v>&lt;7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-4.6309694685409495E-3"/>
                  <c:y val="-2.6704816404387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1E-4514-BBF4-7A06B71EF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mWIG40'!$S$143:$V$143,'WIG20 i mWIG40'!$X$143:$AA$143)</c:f>
              <c:strCache>
                <c:ptCount val="8"/>
                <c:pt idx="0">
                  <c:v>Q3/2019</c:v>
                </c:pt>
                <c:pt idx="1">
                  <c:v>P/2019</c:v>
                </c:pt>
                <c:pt idx="2">
                  <c:v>Q1/2019</c:v>
                </c:pt>
                <c:pt idx="3">
                  <c:v>R/2018</c:v>
                </c:pt>
                <c:pt idx="4">
                  <c:v>Q3/2018</c:v>
                </c:pt>
                <c:pt idx="5">
                  <c:v>P/2018</c:v>
                </c:pt>
                <c:pt idx="6">
                  <c:v>Q1/2018</c:v>
                </c:pt>
                <c:pt idx="7">
                  <c:v>R/2017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mWIG40'!$D$144:$AA$144</c15:sqref>
                  </c15:fullRef>
                </c:ext>
              </c:extLst>
              <c:f>('WIG20 i mWIG40'!$S$144:$V$144,'WIG20 i mWIG40'!$X$144:$AA$144)</c:f>
              <c:numCache>
                <c:formatCode>0.00%</c:formatCode>
                <c:ptCount val="8"/>
                <c:pt idx="0">
                  <c:v>0.1111111111111111</c:v>
                </c:pt>
                <c:pt idx="1">
                  <c:v>0.1111111111111111</c:v>
                </c:pt>
                <c:pt idx="2">
                  <c:v>0.29629629629629628</c:v>
                </c:pt>
                <c:pt idx="3">
                  <c:v>0.1111111111111111</c:v>
                </c:pt>
                <c:pt idx="4">
                  <c:v>0.14814814814814814</c:v>
                </c:pt>
                <c:pt idx="5">
                  <c:v>9.2592592592592587E-2</c:v>
                </c:pt>
                <c:pt idx="6">
                  <c:v>0.24074074074074073</c:v>
                </c:pt>
                <c:pt idx="7">
                  <c:v>0.12962962962962962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3-4CCD-93E4-3C6DFA04C926}"/>
            </c:ext>
          </c:extLst>
        </c:ser>
        <c:ser>
          <c:idx val="1"/>
          <c:order val="1"/>
          <c:tx>
            <c:strRef>
              <c:f>'WIG20 i mWIG40'!$C$145</c:f>
              <c:strCache>
                <c:ptCount val="1"/>
                <c:pt idx="0">
                  <c:v>7-14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436564895136356E-3"/>
                  <c:y val="-2.8612303290414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A1E-4514-BBF4-7A06B71EF7F3}"/>
                </c:ext>
              </c:extLst>
            </c:dLbl>
            <c:dLbl>
              <c:idx val="1"/>
              <c:layout>
                <c:manualLayout>
                  <c:x val="6.9464542028113956E-3"/>
                  <c:y val="-1.9074868860276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A1E-4514-BBF4-7A06B71EF7F3}"/>
                </c:ext>
              </c:extLst>
            </c:dLbl>
            <c:dLbl>
              <c:idx val="2"/>
              <c:layout>
                <c:manualLayout>
                  <c:x val="1.6208393139893324E-2"/>
                  <c:y val="-2.479732951835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A1E-4514-BBF4-7A06B71EF7F3}"/>
                </c:ext>
              </c:extLst>
            </c:dLbl>
            <c:dLbl>
              <c:idx val="3"/>
              <c:layout>
                <c:manualLayout>
                  <c:x val="5.4027977132977177E-3"/>
                  <c:y val="-2.288984263233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D73-4CCD-93E4-3C6DFA04C926}"/>
                </c:ext>
              </c:extLst>
            </c:dLbl>
            <c:dLbl>
              <c:idx val="5"/>
              <c:layout>
                <c:manualLayout>
                  <c:x val="1.5436564895136497E-3"/>
                  <c:y val="-1.9074868860276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73-4CCD-93E4-3C6DFA04C926}"/>
                </c:ext>
              </c:extLst>
            </c:dLbl>
            <c:dLbl>
              <c:idx val="6"/>
              <c:layout>
                <c:manualLayout>
                  <c:x val="-1.1320016819966486E-16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1E-4514-BBF4-7A06B71EF7F3}"/>
                </c:ext>
              </c:extLst>
            </c:dLbl>
            <c:dLbl>
              <c:idx val="7"/>
              <c:layout>
                <c:manualLayout>
                  <c:x val="1.157742367135226E-2"/>
                  <c:y val="-7.6299475441106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1E-4514-BBF4-7A06B71EF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mWIG40'!$S$143:$V$143,'WIG20 i mWIG40'!$X$143:$AA$143)</c:f>
              <c:strCache>
                <c:ptCount val="8"/>
                <c:pt idx="0">
                  <c:v>Q3/2019</c:v>
                </c:pt>
                <c:pt idx="1">
                  <c:v>P/2019</c:v>
                </c:pt>
                <c:pt idx="2">
                  <c:v>Q1/2019</c:v>
                </c:pt>
                <c:pt idx="3">
                  <c:v>R/2018</c:v>
                </c:pt>
                <c:pt idx="4">
                  <c:v>Q3/2018</c:v>
                </c:pt>
                <c:pt idx="5">
                  <c:v>P/2018</c:v>
                </c:pt>
                <c:pt idx="6">
                  <c:v>Q1/2018</c:v>
                </c:pt>
                <c:pt idx="7">
                  <c:v>R/2017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mWIG40'!$D$145:$AA$145</c15:sqref>
                  </c15:fullRef>
                </c:ext>
              </c:extLst>
              <c:f>('WIG20 i mWIG40'!$S$145:$V$145,'WIG20 i mWIG40'!$X$145:$AA$145)</c:f>
              <c:numCache>
                <c:formatCode>0.00%</c:formatCode>
                <c:ptCount val="8"/>
                <c:pt idx="0">
                  <c:v>0.27777777777777779</c:v>
                </c:pt>
                <c:pt idx="1">
                  <c:v>3.7037037037037035E-2</c:v>
                </c:pt>
                <c:pt idx="2">
                  <c:v>0.22222222222222221</c:v>
                </c:pt>
                <c:pt idx="3">
                  <c:v>3.7037037037037035E-2</c:v>
                </c:pt>
                <c:pt idx="4">
                  <c:v>0.20370370370370369</c:v>
                </c:pt>
                <c:pt idx="5">
                  <c:v>1.8518518518518517E-2</c:v>
                </c:pt>
                <c:pt idx="6">
                  <c:v>0.22222222222222221</c:v>
                </c:pt>
                <c:pt idx="7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3-4CCD-93E4-3C6DFA04C926}"/>
            </c:ext>
          </c:extLst>
        </c:ser>
        <c:ser>
          <c:idx val="2"/>
          <c:order val="2"/>
          <c:tx>
            <c:strRef>
              <c:f>'WIG20 i mWIG40'!$C$146</c:f>
              <c:strCache>
                <c:ptCount val="1"/>
                <c:pt idx="0">
                  <c:v>15-21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577423671352359E-2"/>
                  <c:y val="-1.907486886027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A1E-4514-BBF4-7A06B71EF7F3}"/>
                </c:ext>
              </c:extLst>
            </c:dLbl>
            <c:dLbl>
              <c:idx val="1"/>
              <c:layout>
                <c:manualLayout>
                  <c:x val="-2.8300042049916215E-17"/>
                  <c:y val="-2.288984263233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A1E-4514-BBF4-7A06B71EF7F3}"/>
                </c:ext>
              </c:extLst>
            </c:dLbl>
            <c:dLbl>
              <c:idx val="2"/>
              <c:layout>
                <c:manualLayout>
                  <c:x val="1.1577423671352373E-2"/>
                  <c:y val="-5.7224606580829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A1E-4514-BBF4-7A06B71EF7F3}"/>
                </c:ext>
              </c:extLst>
            </c:dLbl>
            <c:dLbl>
              <c:idx val="5"/>
              <c:layout>
                <c:manualLayout>
                  <c:x val="1.0033767181838724E-2"/>
                  <c:y val="-1.9074868860276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1E-4514-BBF4-7A06B71EF7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3-4CCD-93E4-3C6DFA04C9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mWIG40'!$S$143:$V$143,'WIG20 i mWIG40'!$X$143:$AA$143)</c:f>
              <c:strCache>
                <c:ptCount val="8"/>
                <c:pt idx="0">
                  <c:v>Q3/2019</c:v>
                </c:pt>
                <c:pt idx="1">
                  <c:v>P/2019</c:v>
                </c:pt>
                <c:pt idx="2">
                  <c:v>Q1/2019</c:v>
                </c:pt>
                <c:pt idx="3">
                  <c:v>R/2018</c:v>
                </c:pt>
                <c:pt idx="4">
                  <c:v>Q3/2018</c:v>
                </c:pt>
                <c:pt idx="5">
                  <c:v>P/2018</c:v>
                </c:pt>
                <c:pt idx="6">
                  <c:v>Q1/2018</c:v>
                </c:pt>
                <c:pt idx="7">
                  <c:v>R/2017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mWIG40'!$D$146:$AA$146</c15:sqref>
                  </c15:fullRef>
                </c:ext>
              </c:extLst>
              <c:f>('WIG20 i mWIG40'!$S$146:$V$146,'WIG20 i mWIG40'!$X$146:$AA$146)</c:f>
              <c:numCache>
                <c:formatCode>0.00%</c:formatCode>
                <c:ptCount val="8"/>
                <c:pt idx="0">
                  <c:v>0.25925925925925924</c:v>
                </c:pt>
                <c:pt idx="1">
                  <c:v>5.5555555555555552E-2</c:v>
                </c:pt>
                <c:pt idx="2">
                  <c:v>0.20370370370370369</c:v>
                </c:pt>
                <c:pt idx="3">
                  <c:v>1.8518518518518517E-2</c:v>
                </c:pt>
                <c:pt idx="4">
                  <c:v>0.33333333333333331</c:v>
                </c:pt>
                <c:pt idx="5">
                  <c:v>9.2592592592592587E-2</c:v>
                </c:pt>
                <c:pt idx="6">
                  <c:v>0.33333333333333331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3-4CCD-93E4-3C6DFA04C926}"/>
            </c:ext>
          </c:extLst>
        </c:ser>
        <c:ser>
          <c:idx val="3"/>
          <c:order val="3"/>
          <c:tx>
            <c:strRef>
              <c:f>'WIG20 i mWIG40'!$C$147</c:f>
              <c:strCache>
                <c:ptCount val="1"/>
                <c:pt idx="0">
                  <c:v>22-28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3.087312979027328E-3"/>
                  <c:y val="-4.3872198378636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A1E-4514-BBF4-7A06B71EF7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1E-4514-BBF4-7A06B71EF7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3-4CCD-93E4-3C6DFA04C9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mWIG40'!$S$143:$V$143,'WIG20 i mWIG40'!$X$143:$AA$143)</c:f>
              <c:strCache>
                <c:ptCount val="8"/>
                <c:pt idx="0">
                  <c:v>Q3/2019</c:v>
                </c:pt>
                <c:pt idx="1">
                  <c:v>P/2019</c:v>
                </c:pt>
                <c:pt idx="2">
                  <c:v>Q1/2019</c:v>
                </c:pt>
                <c:pt idx="3">
                  <c:v>R/2018</c:v>
                </c:pt>
                <c:pt idx="4">
                  <c:v>Q3/2018</c:v>
                </c:pt>
                <c:pt idx="5">
                  <c:v>P/2018</c:v>
                </c:pt>
                <c:pt idx="6">
                  <c:v>Q1/2018</c:v>
                </c:pt>
                <c:pt idx="7">
                  <c:v>R/2017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mWIG40'!$D$147:$AA$147</c15:sqref>
                  </c15:fullRef>
                </c:ext>
              </c:extLst>
              <c:f>('WIG20 i mWIG40'!$S$147:$V$147,'WIG20 i mWIG40'!$X$147:$AA$147)</c:f>
              <c:numCache>
                <c:formatCode>0.00%</c:formatCode>
                <c:ptCount val="8"/>
                <c:pt idx="0">
                  <c:v>0.14814814814814814</c:v>
                </c:pt>
                <c:pt idx="1">
                  <c:v>9.2592592592592587E-2</c:v>
                </c:pt>
                <c:pt idx="2">
                  <c:v>0.1111111111111111</c:v>
                </c:pt>
                <c:pt idx="3">
                  <c:v>7.407407407407407E-2</c:v>
                </c:pt>
                <c:pt idx="4">
                  <c:v>0.1111111111111111</c:v>
                </c:pt>
                <c:pt idx="5">
                  <c:v>9.2592592592592587E-2</c:v>
                </c:pt>
                <c:pt idx="6">
                  <c:v>0</c:v>
                </c:pt>
                <c:pt idx="7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3-4CCD-93E4-3C6DFA04C926}"/>
            </c:ext>
          </c:extLst>
        </c:ser>
        <c:ser>
          <c:idx val="4"/>
          <c:order val="4"/>
          <c:tx>
            <c:strRef>
              <c:f>'WIG20 i mWIG40'!$C$148</c:f>
              <c:strCache>
                <c:ptCount val="1"/>
                <c:pt idx="0">
                  <c:v>&gt;28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'WIG20 i mWIG40'!$D$143:$AA$143</c15:sqref>
                  </c15:fullRef>
                </c:ext>
              </c:extLst>
              <c:f>('WIG20 i mWIG40'!$S$143:$V$143,'WIG20 i mWIG40'!$X$143:$AA$143)</c:f>
              <c:strCache>
                <c:ptCount val="8"/>
                <c:pt idx="0">
                  <c:v>Q3/2019</c:v>
                </c:pt>
                <c:pt idx="1">
                  <c:v>P/2019</c:v>
                </c:pt>
                <c:pt idx="2">
                  <c:v>Q1/2019</c:v>
                </c:pt>
                <c:pt idx="3">
                  <c:v>R/2018</c:v>
                </c:pt>
                <c:pt idx="4">
                  <c:v>Q3/2018</c:v>
                </c:pt>
                <c:pt idx="5">
                  <c:v>P/2018</c:v>
                </c:pt>
                <c:pt idx="6">
                  <c:v>Q1/2018</c:v>
                </c:pt>
                <c:pt idx="7">
                  <c:v>R/2017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'WIG20 i mWIG40'!$D$148:$AA$148</c15:sqref>
                  </c15:fullRef>
                </c:ext>
              </c:extLst>
              <c:f>('WIG20 i mWIG40'!$S$148:$V$148,'WIG20 i mWIG40'!$X$148:$AA$148)</c:f>
              <c:numCache>
                <c:formatCode>0.00%</c:formatCode>
                <c:ptCount val="8"/>
                <c:pt idx="0">
                  <c:v>0.20370370370370369</c:v>
                </c:pt>
                <c:pt idx="1">
                  <c:v>0.70370370370370372</c:v>
                </c:pt>
                <c:pt idx="2">
                  <c:v>0.16666666666666666</c:v>
                </c:pt>
                <c:pt idx="3">
                  <c:v>0.7592592592592593</c:v>
                </c:pt>
                <c:pt idx="4">
                  <c:v>0.20370370370370369</c:v>
                </c:pt>
                <c:pt idx="5">
                  <c:v>0.70370370370370372</c:v>
                </c:pt>
                <c:pt idx="6">
                  <c:v>0.20370370370370369</c:v>
                </c:pt>
                <c:pt idx="7">
                  <c:v>0.79629629629629628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3-4CCD-93E4-3C6DFA04C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79397344"/>
        <c:axId val="1879409408"/>
        <c:axId val="0"/>
      </c:bar3DChart>
      <c:catAx>
        <c:axId val="18793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9409408"/>
        <c:crosses val="autoZero"/>
        <c:auto val="1"/>
        <c:lblAlgn val="ctr"/>
        <c:lblOffset val="100"/>
        <c:noMultiLvlLbl val="0"/>
      </c:catAx>
      <c:valAx>
        <c:axId val="187940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93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Q1 i Q3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1438257131845442E-2"/>
          <c:y val="9.12782579988273E-2"/>
          <c:w val="0.92856174286815452"/>
          <c:h val="0.7634462764863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'WIG20 i mWIG40'!$C$144</c:f>
              <c:strCache>
                <c:ptCount val="1"/>
                <c:pt idx="0">
                  <c:v>&lt;7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('WIG20 i mWIG40'!$E$143,'WIG20 i mWIG40'!$H$143,'WIG20 i mWIG40'!$J$143,'WIG20 i mWIG40'!$M$143,'WIG20 i mWIG40'!$O$143,'WIG20 i mWIG40'!$S$143,'WIG20 i mWIG40'!$U$143,'WIG20 i mWIG40'!$X$143,'WIG20 i mWIG40'!$Z$143)</c:f>
              <c:strCache>
                <c:ptCount val="9"/>
                <c:pt idx="0">
                  <c:v>Q1/2022</c:v>
                </c:pt>
                <c:pt idx="1">
                  <c:v>Q3/2021</c:v>
                </c:pt>
                <c:pt idx="2">
                  <c:v>Q1/2021</c:v>
                </c:pt>
                <c:pt idx="3">
                  <c:v>Q3/2020</c:v>
                </c:pt>
                <c:pt idx="4">
                  <c:v>Q1/2020</c:v>
                </c:pt>
                <c:pt idx="5">
                  <c:v>Q3/2019</c:v>
                </c:pt>
                <c:pt idx="6">
                  <c:v>Q1/2019</c:v>
                </c:pt>
                <c:pt idx="7">
                  <c:v>Q3/2018</c:v>
                </c:pt>
                <c:pt idx="8">
                  <c:v>Q1/2018</c:v>
                </c:pt>
              </c:strCache>
            </c:strRef>
          </c:cat>
          <c:val>
            <c:numRef>
              <c:f>('WIG20 i mWIG40'!$E$144,'WIG20 i mWIG40'!$H$144,'WIG20 i mWIG40'!$J$144,'WIG20 i mWIG40'!$M$144,'WIG20 i mWIG40'!$O$144,'WIG20 i mWIG40'!$S$144,'WIG20 i mWIG40'!$U$144,'WIG20 i mWIG40'!$X$144,'WIG20 i mWIG40'!$Z$144)</c:f>
              <c:numCache>
                <c:formatCode>0.00%</c:formatCode>
                <c:ptCount val="9"/>
                <c:pt idx="0">
                  <c:v>0.33333333333333331</c:v>
                </c:pt>
                <c:pt idx="1">
                  <c:v>0.27777777777777779</c:v>
                </c:pt>
                <c:pt idx="2">
                  <c:v>0.31481481481481483</c:v>
                </c:pt>
                <c:pt idx="3">
                  <c:v>0.24074074074074073</c:v>
                </c:pt>
                <c:pt idx="4">
                  <c:v>1.8518518518518517E-2</c:v>
                </c:pt>
                <c:pt idx="5">
                  <c:v>0.1111111111111111</c:v>
                </c:pt>
                <c:pt idx="6">
                  <c:v>0.29629629629629628</c:v>
                </c:pt>
                <c:pt idx="7">
                  <c:v>0.14814814814814814</c:v>
                </c:pt>
                <c:pt idx="8">
                  <c:v>0.24074074074074073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8-415F-960F-08E5C6B360EA}"/>
            </c:ext>
          </c:extLst>
        </c:ser>
        <c:ser>
          <c:idx val="1"/>
          <c:order val="1"/>
          <c:tx>
            <c:strRef>
              <c:f>'WIG20 i mWIG40'!$C$145</c:f>
              <c:strCache>
                <c:ptCount val="1"/>
                <c:pt idx="0">
                  <c:v>7-14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('WIG20 i mWIG40'!$E$143,'WIG20 i mWIG40'!$H$143,'WIG20 i mWIG40'!$J$143,'WIG20 i mWIG40'!$M$143,'WIG20 i mWIG40'!$O$143,'WIG20 i mWIG40'!$S$143,'WIG20 i mWIG40'!$U$143,'WIG20 i mWIG40'!$X$143,'WIG20 i mWIG40'!$Z$143)</c:f>
              <c:strCache>
                <c:ptCount val="9"/>
                <c:pt idx="0">
                  <c:v>Q1/2022</c:v>
                </c:pt>
                <c:pt idx="1">
                  <c:v>Q3/2021</c:v>
                </c:pt>
                <c:pt idx="2">
                  <c:v>Q1/2021</c:v>
                </c:pt>
                <c:pt idx="3">
                  <c:v>Q3/2020</c:v>
                </c:pt>
                <c:pt idx="4">
                  <c:v>Q1/2020</c:v>
                </c:pt>
                <c:pt idx="5">
                  <c:v>Q3/2019</c:v>
                </c:pt>
                <c:pt idx="6">
                  <c:v>Q1/2019</c:v>
                </c:pt>
                <c:pt idx="7">
                  <c:v>Q3/2018</c:v>
                </c:pt>
                <c:pt idx="8">
                  <c:v>Q1/2018</c:v>
                </c:pt>
              </c:strCache>
            </c:strRef>
          </c:cat>
          <c:val>
            <c:numRef>
              <c:f>('WIG20 i mWIG40'!$E$145,'WIG20 i mWIG40'!$H$145,'WIG20 i mWIG40'!$J$145,'WIG20 i mWIG40'!$M$145,'WIG20 i mWIG40'!$O$145,'WIG20 i mWIG40'!$S$145,'WIG20 i mWIG40'!$U$145,'WIG20 i mWIG40'!$X$145,'WIG20 i mWIG40'!$Z$145)</c:f>
              <c:numCache>
                <c:formatCode>0.00%</c:formatCode>
                <c:ptCount val="9"/>
                <c:pt idx="0">
                  <c:v>0.24074074074074073</c:v>
                </c:pt>
                <c:pt idx="1">
                  <c:v>0.24074074074074073</c:v>
                </c:pt>
                <c:pt idx="2">
                  <c:v>0.18518518518518517</c:v>
                </c:pt>
                <c:pt idx="3">
                  <c:v>0.25925925925925924</c:v>
                </c:pt>
                <c:pt idx="4">
                  <c:v>0</c:v>
                </c:pt>
                <c:pt idx="5">
                  <c:v>0.27777777777777779</c:v>
                </c:pt>
                <c:pt idx="6">
                  <c:v>0.22222222222222221</c:v>
                </c:pt>
                <c:pt idx="7">
                  <c:v>0.20370370370370369</c:v>
                </c:pt>
                <c:pt idx="8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8-415F-960F-08E5C6B360EA}"/>
            </c:ext>
          </c:extLst>
        </c:ser>
        <c:ser>
          <c:idx val="2"/>
          <c:order val="2"/>
          <c:tx>
            <c:strRef>
              <c:f>'WIG20 i mWIG40'!$C$146</c:f>
              <c:strCache>
                <c:ptCount val="1"/>
                <c:pt idx="0">
                  <c:v>15-21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('WIG20 i mWIG40'!$E$143,'WIG20 i mWIG40'!$H$143,'WIG20 i mWIG40'!$J$143,'WIG20 i mWIG40'!$M$143,'WIG20 i mWIG40'!$O$143,'WIG20 i mWIG40'!$S$143,'WIG20 i mWIG40'!$U$143,'WIG20 i mWIG40'!$X$143,'WIG20 i mWIG40'!$Z$143)</c:f>
              <c:strCache>
                <c:ptCount val="9"/>
                <c:pt idx="0">
                  <c:v>Q1/2022</c:v>
                </c:pt>
                <c:pt idx="1">
                  <c:v>Q3/2021</c:v>
                </c:pt>
                <c:pt idx="2">
                  <c:v>Q1/2021</c:v>
                </c:pt>
                <c:pt idx="3">
                  <c:v>Q3/2020</c:v>
                </c:pt>
                <c:pt idx="4">
                  <c:v>Q1/2020</c:v>
                </c:pt>
                <c:pt idx="5">
                  <c:v>Q3/2019</c:v>
                </c:pt>
                <c:pt idx="6">
                  <c:v>Q1/2019</c:v>
                </c:pt>
                <c:pt idx="7">
                  <c:v>Q3/2018</c:v>
                </c:pt>
                <c:pt idx="8">
                  <c:v>Q1/2018</c:v>
                </c:pt>
              </c:strCache>
            </c:strRef>
          </c:cat>
          <c:val>
            <c:numRef>
              <c:f>('WIG20 i mWIG40'!$E$146,'WIG20 i mWIG40'!$H$146,'WIG20 i mWIG40'!$J$146,'WIG20 i mWIG40'!$M$146,'WIG20 i mWIG40'!$O$146,'WIG20 i mWIG40'!$S$146,'WIG20 i mWIG40'!$U$146,'WIG20 i mWIG40'!$X$146,'WIG20 i mWIG40'!$Z$146)</c:f>
              <c:numCache>
                <c:formatCode>0.00%</c:formatCode>
                <c:ptCount val="9"/>
                <c:pt idx="0">
                  <c:v>0.18518518518518517</c:v>
                </c:pt>
                <c:pt idx="1">
                  <c:v>0.22222222222222221</c:v>
                </c:pt>
                <c:pt idx="2">
                  <c:v>0.29629629629629628</c:v>
                </c:pt>
                <c:pt idx="3">
                  <c:v>0.16666666666666666</c:v>
                </c:pt>
                <c:pt idx="4">
                  <c:v>0</c:v>
                </c:pt>
                <c:pt idx="5">
                  <c:v>0.25925925925925924</c:v>
                </c:pt>
                <c:pt idx="6">
                  <c:v>0.20370370370370369</c:v>
                </c:pt>
                <c:pt idx="7">
                  <c:v>0.33333333333333331</c:v>
                </c:pt>
                <c:pt idx="8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8-415F-960F-08E5C6B360EA}"/>
            </c:ext>
          </c:extLst>
        </c:ser>
        <c:ser>
          <c:idx val="3"/>
          <c:order val="3"/>
          <c:tx>
            <c:strRef>
              <c:f>'WIG20 i mWIG40'!$C$147</c:f>
              <c:strCache>
                <c:ptCount val="1"/>
                <c:pt idx="0">
                  <c:v>22-28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('WIG20 i mWIG40'!$E$143,'WIG20 i mWIG40'!$H$143,'WIG20 i mWIG40'!$J$143,'WIG20 i mWIG40'!$M$143,'WIG20 i mWIG40'!$O$143,'WIG20 i mWIG40'!$S$143,'WIG20 i mWIG40'!$U$143,'WIG20 i mWIG40'!$X$143,'WIG20 i mWIG40'!$Z$143)</c:f>
              <c:strCache>
                <c:ptCount val="9"/>
                <c:pt idx="0">
                  <c:v>Q1/2022</c:v>
                </c:pt>
                <c:pt idx="1">
                  <c:v>Q3/2021</c:v>
                </c:pt>
                <c:pt idx="2">
                  <c:v>Q1/2021</c:v>
                </c:pt>
                <c:pt idx="3">
                  <c:v>Q3/2020</c:v>
                </c:pt>
                <c:pt idx="4">
                  <c:v>Q1/2020</c:v>
                </c:pt>
                <c:pt idx="5">
                  <c:v>Q3/2019</c:v>
                </c:pt>
                <c:pt idx="6">
                  <c:v>Q1/2019</c:v>
                </c:pt>
                <c:pt idx="7">
                  <c:v>Q3/2018</c:v>
                </c:pt>
                <c:pt idx="8">
                  <c:v>Q1/2018</c:v>
                </c:pt>
              </c:strCache>
            </c:strRef>
          </c:cat>
          <c:val>
            <c:numRef>
              <c:f>('WIG20 i mWIG40'!$E$147,'WIG20 i mWIG40'!$H$147,'WIG20 i mWIG40'!$J$147,'WIG20 i mWIG40'!$M$147,'WIG20 i mWIG40'!$O$147,'WIG20 i mWIG40'!$S$147,'WIG20 i mWIG40'!$U$147,'WIG20 i mWIG40'!$X$147,'WIG20 i mWIG40'!$Z$147)</c:f>
              <c:numCache>
                <c:formatCode>0.00%</c:formatCode>
                <c:ptCount val="9"/>
                <c:pt idx="0">
                  <c:v>3.7037037037037035E-2</c:v>
                </c:pt>
                <c:pt idx="1">
                  <c:v>0.1111111111111111</c:v>
                </c:pt>
                <c:pt idx="2">
                  <c:v>5.5555555555555552E-2</c:v>
                </c:pt>
                <c:pt idx="3">
                  <c:v>0.18518518518518517</c:v>
                </c:pt>
                <c:pt idx="4">
                  <c:v>0</c:v>
                </c:pt>
                <c:pt idx="5">
                  <c:v>0.14814814814814814</c:v>
                </c:pt>
                <c:pt idx="6">
                  <c:v>0.1111111111111111</c:v>
                </c:pt>
                <c:pt idx="7">
                  <c:v>0.1111111111111111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8-415F-960F-08E5C6B360EA}"/>
            </c:ext>
          </c:extLst>
        </c:ser>
        <c:ser>
          <c:idx val="4"/>
          <c:order val="4"/>
          <c:tx>
            <c:strRef>
              <c:f>'WIG20 i mWIG40'!$C$148</c:f>
              <c:strCache>
                <c:ptCount val="1"/>
                <c:pt idx="0">
                  <c:v>&gt;28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('WIG20 i mWIG40'!$E$143,'WIG20 i mWIG40'!$H$143,'WIG20 i mWIG40'!$J$143,'WIG20 i mWIG40'!$M$143,'WIG20 i mWIG40'!$O$143,'WIG20 i mWIG40'!$S$143,'WIG20 i mWIG40'!$U$143,'WIG20 i mWIG40'!$X$143,'WIG20 i mWIG40'!$Z$143)</c:f>
              <c:strCache>
                <c:ptCount val="9"/>
                <c:pt idx="0">
                  <c:v>Q1/2022</c:v>
                </c:pt>
                <c:pt idx="1">
                  <c:v>Q3/2021</c:v>
                </c:pt>
                <c:pt idx="2">
                  <c:v>Q1/2021</c:v>
                </c:pt>
                <c:pt idx="3">
                  <c:v>Q3/2020</c:v>
                </c:pt>
                <c:pt idx="4">
                  <c:v>Q1/2020</c:v>
                </c:pt>
                <c:pt idx="5">
                  <c:v>Q3/2019</c:v>
                </c:pt>
                <c:pt idx="6">
                  <c:v>Q1/2019</c:v>
                </c:pt>
                <c:pt idx="7">
                  <c:v>Q3/2018</c:v>
                </c:pt>
                <c:pt idx="8">
                  <c:v>Q1/2018</c:v>
                </c:pt>
              </c:strCache>
            </c:strRef>
          </c:cat>
          <c:val>
            <c:numRef>
              <c:f>('WIG20 i mWIG40'!$E$148,'WIG20 i mWIG40'!$H$148,'WIG20 i mWIG40'!$J$148,'WIG20 i mWIG40'!$M$148,'WIG20 i mWIG40'!$O$148,'WIG20 i mWIG40'!$S$148,'WIG20 i mWIG40'!$U$148,'WIG20 i mWIG40'!$X$148,'WIG20 i mWIG40'!$Z$148)</c:f>
              <c:numCache>
                <c:formatCode>0.00%</c:formatCode>
                <c:ptCount val="9"/>
                <c:pt idx="0">
                  <c:v>0.20370370370370369</c:v>
                </c:pt>
                <c:pt idx="1">
                  <c:v>0.14814814814814814</c:v>
                </c:pt>
                <c:pt idx="2">
                  <c:v>0.14814814814814814</c:v>
                </c:pt>
                <c:pt idx="3">
                  <c:v>0.14814814814814814</c:v>
                </c:pt>
                <c:pt idx="4">
                  <c:v>0.98148148148148151</c:v>
                </c:pt>
                <c:pt idx="5">
                  <c:v>0.20370370370370369</c:v>
                </c:pt>
                <c:pt idx="6">
                  <c:v>0.16666666666666666</c:v>
                </c:pt>
                <c:pt idx="7">
                  <c:v>0.20370370370370369</c:v>
                </c:pt>
                <c:pt idx="8">
                  <c:v>0.20370370370370369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A8-415F-960F-08E5C6B360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72202447"/>
        <c:axId val="2072203279"/>
      </c:barChart>
      <c:catAx>
        <c:axId val="207220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2203279"/>
        <c:crosses val="autoZero"/>
        <c:auto val="1"/>
        <c:lblAlgn val="ctr"/>
        <c:lblOffset val="100"/>
        <c:noMultiLvlLbl val="0"/>
      </c:catAx>
      <c:valAx>
        <c:axId val="207220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220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702468</xdr:colOff>
      <xdr:row>163</xdr:row>
      <xdr:rowOff>140492</xdr:rowOff>
    </xdr:from>
    <xdr:to>
      <xdr:col>25</xdr:col>
      <xdr:colOff>130969</xdr:colOff>
      <xdr:row>198</xdr:row>
      <xdr:rowOff>130967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204</xdr:row>
      <xdr:rowOff>0</xdr:rowOff>
    </xdr:from>
    <xdr:to>
      <xdr:col>25</xdr:col>
      <xdr:colOff>166688</xdr:colOff>
      <xdr:row>238</xdr:row>
      <xdr:rowOff>180975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130966</xdr:colOff>
      <xdr:row>191</xdr:row>
      <xdr:rowOff>23811</xdr:rowOff>
    </xdr:from>
    <xdr:to>
      <xdr:col>42</xdr:col>
      <xdr:colOff>71437</xdr:colOff>
      <xdr:row>211</xdr:row>
      <xdr:rowOff>47622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17"/>
  <sheetViews>
    <sheetView tabSelected="1" topLeftCell="A157" zoomScale="80" zoomScaleNormal="80" workbookViewId="0">
      <selection activeCell="AB214" sqref="AB214:AF217"/>
    </sheetView>
  </sheetViews>
  <sheetFormatPr defaultRowHeight="15" x14ac:dyDescent="0.25"/>
  <cols>
    <col min="2" max="2" width="19.85546875" bestFit="1" customWidth="1"/>
    <col min="3" max="3" width="11" bestFit="1" customWidth="1"/>
    <col min="4" max="4" width="11.5703125" bestFit="1" customWidth="1"/>
    <col min="5" max="8" width="11" bestFit="1" customWidth="1"/>
    <col min="9" max="9" width="11.5703125" bestFit="1" customWidth="1"/>
    <col min="10" max="13" width="11" bestFit="1" customWidth="1"/>
    <col min="14" max="14" width="11.5703125" bestFit="1" customWidth="1"/>
    <col min="15" max="16" width="11" bestFit="1" customWidth="1"/>
    <col min="17" max="17" width="9.140625" style="5"/>
    <col min="18" max="19" width="11" bestFit="1" customWidth="1"/>
    <col min="20" max="20" width="11.5703125" bestFit="1" customWidth="1"/>
    <col min="21" max="24" width="11" bestFit="1" customWidth="1"/>
    <col min="25" max="25" width="11.5703125" bestFit="1" customWidth="1"/>
    <col min="26" max="27" width="11" bestFit="1" customWidth="1"/>
    <col min="28" max="28" width="15.140625" bestFit="1" customWidth="1"/>
  </cols>
  <sheetData>
    <row r="1" spans="1:27" ht="57.75" customHeight="1" x14ac:dyDescent="0.25">
      <c r="A1" t="s">
        <v>211</v>
      </c>
      <c r="C1" t="s">
        <v>158</v>
      </c>
      <c r="D1" s="3" t="s">
        <v>64</v>
      </c>
      <c r="E1" t="s">
        <v>54</v>
      </c>
      <c r="F1" t="s">
        <v>55</v>
      </c>
      <c r="G1" t="s">
        <v>62</v>
      </c>
      <c r="H1" t="s">
        <v>56</v>
      </c>
      <c r="I1" s="3" t="s">
        <v>65</v>
      </c>
      <c r="J1" t="s">
        <v>57</v>
      </c>
      <c r="K1" t="s">
        <v>58</v>
      </c>
      <c r="L1" t="s">
        <v>63</v>
      </c>
      <c r="M1" t="s">
        <v>59</v>
      </c>
      <c r="N1" s="3" t="s">
        <v>66</v>
      </c>
      <c r="O1" t="s">
        <v>60</v>
      </c>
      <c r="P1" t="s">
        <v>61</v>
      </c>
      <c r="R1" t="s">
        <v>90</v>
      </c>
      <c r="S1" t="s">
        <v>91</v>
      </c>
      <c r="T1" s="3" t="s">
        <v>92</v>
      </c>
      <c r="U1" t="s">
        <v>93</v>
      </c>
      <c r="V1" t="s">
        <v>94</v>
      </c>
      <c r="W1" t="s">
        <v>95</v>
      </c>
      <c r="X1" t="s">
        <v>96</v>
      </c>
      <c r="Y1" s="3" t="s">
        <v>97</v>
      </c>
      <c r="Z1" t="s">
        <v>98</v>
      </c>
      <c r="AA1" t="s">
        <v>99</v>
      </c>
    </row>
    <row r="2" spans="1:27" x14ac:dyDescent="0.25">
      <c r="A2" s="12" t="s">
        <v>213</v>
      </c>
      <c r="C2" s="1" t="s">
        <v>0</v>
      </c>
      <c r="D2" s="4" t="s">
        <v>79</v>
      </c>
      <c r="E2" s="4" t="s">
        <v>80</v>
      </c>
      <c r="F2" s="4" t="s">
        <v>81</v>
      </c>
      <c r="G2" s="4"/>
      <c r="H2" s="4" t="s">
        <v>82</v>
      </c>
      <c r="I2" s="4" t="s">
        <v>83</v>
      </c>
      <c r="J2" s="4" t="s">
        <v>84</v>
      </c>
      <c r="K2" s="4" t="s">
        <v>73</v>
      </c>
      <c r="L2" s="4"/>
      <c r="M2" s="4" t="s">
        <v>85</v>
      </c>
      <c r="N2" s="4" t="s">
        <v>86</v>
      </c>
      <c r="O2" s="4" t="s">
        <v>87</v>
      </c>
      <c r="P2" s="4" t="s">
        <v>88</v>
      </c>
      <c r="S2" s="2">
        <v>43776</v>
      </c>
      <c r="T2" s="2">
        <v>43690</v>
      </c>
      <c r="U2" s="2">
        <v>43604</v>
      </c>
      <c r="V2" s="2">
        <v>43528</v>
      </c>
      <c r="X2" s="2">
        <v>43410</v>
      </c>
      <c r="Y2" s="2">
        <v>43340</v>
      </c>
      <c r="Z2" s="2">
        <v>43242</v>
      </c>
      <c r="AA2" s="2">
        <v>43170</v>
      </c>
    </row>
    <row r="3" spans="1:27" x14ac:dyDescent="0.25">
      <c r="A3" s="12" t="s">
        <v>213</v>
      </c>
      <c r="C3" s="1" t="s">
        <v>1</v>
      </c>
      <c r="D3" s="4" t="s">
        <v>89</v>
      </c>
      <c r="E3" s="4" t="s">
        <v>80</v>
      </c>
      <c r="F3" s="4" t="s">
        <v>100</v>
      </c>
      <c r="G3" s="4"/>
      <c r="H3" s="4" t="s">
        <v>101</v>
      </c>
      <c r="I3" s="4" t="s">
        <v>102</v>
      </c>
      <c r="J3" s="4" t="s">
        <v>103</v>
      </c>
      <c r="K3" s="4" t="s">
        <v>104</v>
      </c>
      <c r="L3" s="4"/>
      <c r="M3" s="4" t="s">
        <v>105</v>
      </c>
      <c r="N3" s="4" t="s">
        <v>106</v>
      </c>
      <c r="O3" s="4" t="s">
        <v>107</v>
      </c>
      <c r="P3" s="4" t="s">
        <v>108</v>
      </c>
      <c r="S3" s="2">
        <v>43783</v>
      </c>
      <c r="T3" s="2">
        <v>43706</v>
      </c>
      <c r="U3" s="2">
        <v>43599</v>
      </c>
      <c r="V3" s="2">
        <v>43537</v>
      </c>
      <c r="X3" s="2">
        <v>43419</v>
      </c>
      <c r="Y3" s="2">
        <v>43342</v>
      </c>
      <c r="Z3" s="2">
        <v>43236</v>
      </c>
      <c r="AA3" s="2">
        <v>43174</v>
      </c>
    </row>
    <row r="4" spans="1:27" x14ac:dyDescent="0.25">
      <c r="A4" s="12" t="s">
        <v>217</v>
      </c>
      <c r="C4" s="1" t="s">
        <v>2</v>
      </c>
      <c r="D4" s="4" t="s">
        <v>109</v>
      </c>
      <c r="E4" s="4" t="s">
        <v>110</v>
      </c>
      <c r="F4" s="4" t="s">
        <v>111</v>
      </c>
      <c r="G4" s="4"/>
      <c r="H4" s="4" t="s">
        <v>112</v>
      </c>
      <c r="I4" s="4" t="s">
        <v>113</v>
      </c>
      <c r="J4" s="4" t="s">
        <v>114</v>
      </c>
      <c r="K4" s="4" t="s">
        <v>115</v>
      </c>
      <c r="L4" s="4"/>
      <c r="M4" s="4" t="s">
        <v>116</v>
      </c>
      <c r="N4" s="4" t="s">
        <v>117</v>
      </c>
      <c r="O4" s="4" t="s">
        <v>87</v>
      </c>
      <c r="P4" s="4" t="s">
        <v>118</v>
      </c>
      <c r="S4" s="2">
        <v>43790</v>
      </c>
      <c r="T4" s="2">
        <v>43706</v>
      </c>
      <c r="U4" s="2">
        <v>43608</v>
      </c>
      <c r="V4" s="2">
        <v>43551</v>
      </c>
      <c r="X4" s="2">
        <v>43418</v>
      </c>
      <c r="Y4" s="2">
        <v>43340</v>
      </c>
      <c r="Z4" s="2">
        <v>43244</v>
      </c>
      <c r="AA4" s="2">
        <v>43181</v>
      </c>
    </row>
    <row r="5" spans="1:27" x14ac:dyDescent="0.25">
      <c r="A5" s="11" t="s">
        <v>212</v>
      </c>
      <c r="C5" s="1" t="s">
        <v>3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 t="s">
        <v>72</v>
      </c>
      <c r="J5" s="4" t="s">
        <v>73</v>
      </c>
      <c r="K5" s="4" t="s">
        <v>226</v>
      </c>
      <c r="L5" s="4" t="s">
        <v>74</v>
      </c>
      <c r="M5" s="4" t="s">
        <v>76</v>
      </c>
      <c r="N5" s="4" t="s">
        <v>75</v>
      </c>
      <c r="O5" s="4" t="s">
        <v>77</v>
      </c>
      <c r="P5" s="4" t="s">
        <v>78</v>
      </c>
      <c r="R5" s="2">
        <v>43495</v>
      </c>
      <c r="S5" s="2">
        <v>43762</v>
      </c>
      <c r="T5" s="2">
        <v>43665</v>
      </c>
      <c r="U5" s="2">
        <v>43580</v>
      </c>
      <c r="V5" s="2">
        <v>43545</v>
      </c>
      <c r="W5" s="2">
        <v>43489</v>
      </c>
      <c r="X5" s="2">
        <v>43398</v>
      </c>
      <c r="Y5" s="2">
        <v>43301</v>
      </c>
      <c r="Z5" s="2">
        <v>43216</v>
      </c>
      <c r="AA5" s="2">
        <v>43174</v>
      </c>
    </row>
    <row r="6" spans="1:27" x14ac:dyDescent="0.25">
      <c r="A6" s="12" t="s">
        <v>213</v>
      </c>
      <c r="C6" s="1" t="s">
        <v>4</v>
      </c>
      <c r="D6" s="4" t="s">
        <v>119</v>
      </c>
      <c r="E6" s="4" t="s">
        <v>68</v>
      </c>
      <c r="F6" s="4" t="s">
        <v>120</v>
      </c>
      <c r="H6" s="4" t="s">
        <v>121</v>
      </c>
      <c r="I6" s="4" t="s">
        <v>122</v>
      </c>
      <c r="J6" s="4" t="s">
        <v>123</v>
      </c>
      <c r="K6" s="4" t="s">
        <v>124</v>
      </c>
      <c r="L6" s="4"/>
      <c r="M6" s="4" t="s">
        <v>125</v>
      </c>
      <c r="N6" s="4" t="s">
        <v>86</v>
      </c>
      <c r="O6" s="4" t="s">
        <v>126</v>
      </c>
      <c r="P6" s="4" t="s">
        <v>127</v>
      </c>
      <c r="S6" s="2">
        <v>43775</v>
      </c>
      <c r="T6" s="2">
        <v>43684</v>
      </c>
      <c r="U6" s="2">
        <v>43594</v>
      </c>
      <c r="V6" s="2">
        <v>43522</v>
      </c>
      <c r="X6" s="2">
        <v>43411</v>
      </c>
      <c r="Y6" s="2">
        <v>43320</v>
      </c>
      <c r="Z6" s="2">
        <v>43230</v>
      </c>
      <c r="AA6" s="2">
        <v>43158</v>
      </c>
    </row>
    <row r="7" spans="1:27" x14ac:dyDescent="0.25">
      <c r="A7" s="11" t="s">
        <v>214</v>
      </c>
      <c r="C7" s="1" t="s">
        <v>5</v>
      </c>
      <c r="D7" s="4" t="s">
        <v>128</v>
      </c>
      <c r="E7" s="4" t="s">
        <v>129</v>
      </c>
      <c r="F7" s="4" t="s">
        <v>130</v>
      </c>
      <c r="G7" s="4"/>
      <c r="H7" s="4" t="s">
        <v>131</v>
      </c>
      <c r="I7" s="4" t="s">
        <v>132</v>
      </c>
      <c r="J7" s="4" t="s">
        <v>133</v>
      </c>
      <c r="K7" s="4" t="s">
        <v>134</v>
      </c>
      <c r="L7" s="4"/>
      <c r="M7" s="4" t="s">
        <v>135</v>
      </c>
      <c r="N7" s="4" t="s">
        <v>136</v>
      </c>
      <c r="O7" s="4" t="s">
        <v>137</v>
      </c>
      <c r="P7" s="4" t="s">
        <v>138</v>
      </c>
      <c r="S7" s="2">
        <v>43789</v>
      </c>
      <c r="T7" s="2">
        <v>43697</v>
      </c>
      <c r="U7" s="2">
        <v>43600</v>
      </c>
      <c r="V7" s="2">
        <v>43538</v>
      </c>
      <c r="X7" s="2">
        <v>43418</v>
      </c>
      <c r="Y7" s="2">
        <v>43328</v>
      </c>
      <c r="Z7" s="2">
        <v>43235</v>
      </c>
      <c r="AA7" s="2">
        <v>43173</v>
      </c>
    </row>
    <row r="8" spans="1:27" x14ac:dyDescent="0.25">
      <c r="A8" s="12" t="s">
        <v>213</v>
      </c>
      <c r="C8" s="1" t="s">
        <v>6</v>
      </c>
      <c r="D8" s="4" t="s">
        <v>67</v>
      </c>
      <c r="E8" s="4" t="s">
        <v>139</v>
      </c>
      <c r="F8" s="4" t="s">
        <v>140</v>
      </c>
      <c r="G8" s="4"/>
      <c r="H8" s="4" t="s">
        <v>141</v>
      </c>
      <c r="I8" s="4" t="s">
        <v>142</v>
      </c>
      <c r="J8" s="4" t="s">
        <v>143</v>
      </c>
      <c r="K8" s="4" t="s">
        <v>144</v>
      </c>
      <c r="L8" s="4"/>
      <c r="M8" s="4" t="s">
        <v>145</v>
      </c>
      <c r="N8" s="4" t="s">
        <v>146</v>
      </c>
      <c r="O8" s="4" t="s">
        <v>147</v>
      </c>
      <c r="P8" s="4" t="s">
        <v>148</v>
      </c>
      <c r="S8" s="2">
        <v>43768</v>
      </c>
      <c r="T8" s="2">
        <v>43669</v>
      </c>
      <c r="U8" s="2">
        <v>43585</v>
      </c>
      <c r="V8" s="2">
        <v>43518</v>
      </c>
      <c r="X8" s="2">
        <v>43404</v>
      </c>
      <c r="Y8" s="2">
        <v>43306</v>
      </c>
      <c r="Z8" s="2">
        <v>43214</v>
      </c>
      <c r="AA8" s="2">
        <v>43144</v>
      </c>
    </row>
    <row r="9" spans="1:27" x14ac:dyDescent="0.25">
      <c r="A9" s="12" t="s">
        <v>215</v>
      </c>
      <c r="C9" s="1" t="s">
        <v>7</v>
      </c>
      <c r="D9" s="4" t="s">
        <v>79</v>
      </c>
      <c r="E9" s="4" t="s">
        <v>149</v>
      </c>
      <c r="F9" s="4" t="s">
        <v>150</v>
      </c>
      <c r="G9" s="4"/>
      <c r="H9" s="4" t="s">
        <v>151</v>
      </c>
      <c r="I9" s="4" t="s">
        <v>152</v>
      </c>
      <c r="J9" s="4" t="s">
        <v>153</v>
      </c>
      <c r="K9" s="4" t="s">
        <v>154</v>
      </c>
      <c r="L9" s="4"/>
      <c r="M9" s="4" t="s">
        <v>155</v>
      </c>
      <c r="N9" s="4" t="s">
        <v>136</v>
      </c>
      <c r="O9" s="4" t="s">
        <v>156</v>
      </c>
      <c r="P9" s="4" t="s">
        <v>157</v>
      </c>
      <c r="S9" s="2">
        <v>43776</v>
      </c>
      <c r="T9" s="2">
        <v>43696</v>
      </c>
      <c r="U9" s="2">
        <v>43594</v>
      </c>
      <c r="V9" s="2">
        <v>43538</v>
      </c>
      <c r="X9" s="2">
        <v>43412</v>
      </c>
      <c r="Y9" s="2">
        <v>43333</v>
      </c>
      <c r="Z9" s="2">
        <v>43235</v>
      </c>
      <c r="AA9" s="2">
        <v>43178</v>
      </c>
    </row>
    <row r="10" spans="1:27" x14ac:dyDescent="0.25">
      <c r="A10" s="12" t="s">
        <v>216</v>
      </c>
      <c r="C10" s="1" t="s">
        <v>8</v>
      </c>
      <c r="D10" s="4" t="s">
        <v>128</v>
      </c>
      <c r="E10" s="4" t="s">
        <v>159</v>
      </c>
      <c r="F10" s="4" t="s">
        <v>100</v>
      </c>
      <c r="G10" s="4"/>
      <c r="H10" s="4" t="s">
        <v>160</v>
      </c>
      <c r="I10" s="4" t="s">
        <v>161</v>
      </c>
      <c r="J10" s="4" t="s">
        <v>133</v>
      </c>
      <c r="K10" s="4" t="s">
        <v>104</v>
      </c>
      <c r="L10" s="4"/>
      <c r="M10" s="4" t="s">
        <v>162</v>
      </c>
      <c r="N10" s="4" t="s">
        <v>163</v>
      </c>
      <c r="O10" s="4" t="s">
        <v>164</v>
      </c>
      <c r="P10" s="4" t="s">
        <v>108</v>
      </c>
      <c r="S10" s="2">
        <v>43776</v>
      </c>
      <c r="T10" s="2">
        <v>43706</v>
      </c>
      <c r="U10" s="2">
        <v>43599</v>
      </c>
      <c r="V10" s="2">
        <v>43545</v>
      </c>
      <c r="X10" s="2">
        <v>43412</v>
      </c>
      <c r="Y10" s="2">
        <v>43335</v>
      </c>
      <c r="Z10" s="2">
        <v>43230</v>
      </c>
      <c r="AA10" s="2">
        <v>43181</v>
      </c>
    </row>
    <row r="11" spans="1:27" x14ac:dyDescent="0.25">
      <c r="A11" s="11" t="s">
        <v>212</v>
      </c>
      <c r="C11" s="1" t="s">
        <v>9</v>
      </c>
      <c r="D11" s="4" t="s">
        <v>165</v>
      </c>
      <c r="E11" s="4" t="s">
        <v>166</v>
      </c>
      <c r="F11" s="4" t="s">
        <v>130</v>
      </c>
      <c r="G11" s="4"/>
      <c r="H11" s="4" t="s">
        <v>167</v>
      </c>
      <c r="I11" s="4" t="s">
        <v>83</v>
      </c>
      <c r="J11" s="4" t="s">
        <v>143</v>
      </c>
      <c r="K11" s="4" t="s">
        <v>168</v>
      </c>
      <c r="L11" s="4"/>
      <c r="M11" s="4" t="s">
        <v>76</v>
      </c>
      <c r="N11" s="4" t="s">
        <v>169</v>
      </c>
      <c r="O11" s="4" t="s">
        <v>164</v>
      </c>
      <c r="P11" s="4" t="s">
        <v>108</v>
      </c>
      <c r="S11" s="2">
        <v>43768</v>
      </c>
      <c r="T11" s="2">
        <v>43697</v>
      </c>
      <c r="U11" s="2">
        <v>43585</v>
      </c>
      <c r="V11" s="2">
        <v>43536</v>
      </c>
      <c r="X11" s="2">
        <v>43403</v>
      </c>
      <c r="Y11" s="2">
        <v>43321</v>
      </c>
      <c r="Z11" s="2">
        <v>43217</v>
      </c>
      <c r="AA11" s="2">
        <v>43166</v>
      </c>
    </row>
    <row r="12" spans="1:27" x14ac:dyDescent="0.25">
      <c r="A12" s="11" t="s">
        <v>212</v>
      </c>
      <c r="C12" s="1" t="s">
        <v>10</v>
      </c>
      <c r="D12" s="4" t="s">
        <v>79</v>
      </c>
      <c r="E12" s="4" t="s">
        <v>80</v>
      </c>
      <c r="F12" s="4" t="s">
        <v>130</v>
      </c>
      <c r="G12" s="4"/>
      <c r="H12" s="4" t="s">
        <v>112</v>
      </c>
      <c r="I12" s="4" t="s">
        <v>170</v>
      </c>
      <c r="J12" s="4" t="s">
        <v>171</v>
      </c>
      <c r="K12" s="4" t="s">
        <v>104</v>
      </c>
      <c r="L12" s="4"/>
      <c r="M12" s="4" t="s">
        <v>105</v>
      </c>
      <c r="N12" s="4" t="s">
        <v>172</v>
      </c>
      <c r="O12" s="4" t="s">
        <v>173</v>
      </c>
      <c r="P12" s="4" t="s">
        <v>108</v>
      </c>
      <c r="S12" s="2">
        <v>43783</v>
      </c>
      <c r="T12" s="2">
        <v>43732</v>
      </c>
      <c r="U12" s="2">
        <v>43602</v>
      </c>
      <c r="V12" s="2">
        <v>43538</v>
      </c>
      <c r="X12" s="2">
        <v>43425</v>
      </c>
      <c r="Y12" s="2">
        <v>43342</v>
      </c>
      <c r="Z12" s="2">
        <v>43243</v>
      </c>
      <c r="AA12" s="2">
        <v>43173</v>
      </c>
    </row>
    <row r="13" spans="1:27" x14ac:dyDescent="0.25">
      <c r="A13" s="12" t="s">
        <v>213</v>
      </c>
      <c r="C13" s="1" t="s">
        <v>11</v>
      </c>
      <c r="D13" s="4" t="s">
        <v>174</v>
      </c>
      <c r="E13" s="4" t="s">
        <v>159</v>
      </c>
      <c r="F13" s="4" t="s">
        <v>120</v>
      </c>
      <c r="G13" s="4"/>
      <c r="H13" s="4" t="s">
        <v>175</v>
      </c>
      <c r="I13" s="4" t="s">
        <v>176</v>
      </c>
      <c r="J13" s="4" t="s">
        <v>73</v>
      </c>
      <c r="K13" s="4" t="s">
        <v>177</v>
      </c>
      <c r="L13" s="4"/>
      <c r="M13" s="4" t="s">
        <v>76</v>
      </c>
      <c r="N13" s="4" t="s">
        <v>75</v>
      </c>
      <c r="O13" s="4" t="s">
        <v>178</v>
      </c>
      <c r="P13" s="4" t="s">
        <v>108</v>
      </c>
      <c r="S13" s="2">
        <v>43769</v>
      </c>
      <c r="T13" s="2">
        <v>43678</v>
      </c>
      <c r="U13" s="2">
        <v>43585</v>
      </c>
      <c r="V13" s="2">
        <v>43523</v>
      </c>
      <c r="X13" s="2">
        <v>43403</v>
      </c>
      <c r="Y13" s="2">
        <v>43312</v>
      </c>
      <c r="Z13" s="2">
        <v>43230</v>
      </c>
      <c r="AA13" s="2">
        <v>43159</v>
      </c>
    </row>
    <row r="14" spans="1:27" x14ac:dyDescent="0.25">
      <c r="A14" s="12" t="s">
        <v>216</v>
      </c>
      <c r="C14" s="1" t="s">
        <v>12</v>
      </c>
      <c r="D14" s="4" t="s">
        <v>179</v>
      </c>
      <c r="E14" s="4" t="s">
        <v>180</v>
      </c>
      <c r="F14" s="4" t="s">
        <v>181</v>
      </c>
      <c r="G14" s="4"/>
      <c r="H14" s="4" t="s">
        <v>182</v>
      </c>
      <c r="I14" s="4" t="s">
        <v>142</v>
      </c>
      <c r="J14" s="4" t="s">
        <v>183</v>
      </c>
      <c r="K14" s="4" t="s">
        <v>144</v>
      </c>
      <c r="L14" s="4"/>
      <c r="M14" s="4" t="s">
        <v>184</v>
      </c>
      <c r="N14" s="4" t="s">
        <v>146</v>
      </c>
      <c r="O14" s="4" t="s">
        <v>147</v>
      </c>
      <c r="P14" s="4" t="s">
        <v>185</v>
      </c>
      <c r="S14" s="2">
        <v>43766</v>
      </c>
      <c r="T14" s="2">
        <v>43670</v>
      </c>
      <c r="U14" s="2">
        <v>43584</v>
      </c>
      <c r="V14" s="2">
        <v>43538</v>
      </c>
      <c r="X14" s="2">
        <v>43397</v>
      </c>
      <c r="Y14" s="2">
        <v>43305</v>
      </c>
      <c r="Z14" s="2">
        <v>43215</v>
      </c>
      <c r="AA14" s="2">
        <v>43151</v>
      </c>
    </row>
    <row r="15" spans="1:27" x14ac:dyDescent="0.25">
      <c r="A15" s="11" t="s">
        <v>212</v>
      </c>
      <c r="C15" s="1" t="s">
        <v>13</v>
      </c>
      <c r="D15" s="4" t="s">
        <v>186</v>
      </c>
      <c r="E15" s="4" t="s">
        <v>187</v>
      </c>
      <c r="F15" s="4" t="s">
        <v>188</v>
      </c>
      <c r="G15" s="4"/>
      <c r="H15" s="4" t="s">
        <v>189</v>
      </c>
      <c r="I15" s="4" t="s">
        <v>190</v>
      </c>
      <c r="J15" s="4" t="s">
        <v>191</v>
      </c>
      <c r="K15" s="4" t="s">
        <v>192</v>
      </c>
      <c r="L15" s="4"/>
      <c r="M15" s="4" t="s">
        <v>193</v>
      </c>
      <c r="N15" s="4" t="s">
        <v>194</v>
      </c>
      <c r="O15" s="4" t="s">
        <v>195</v>
      </c>
      <c r="P15" s="4" t="s">
        <v>196</v>
      </c>
      <c r="S15" s="2">
        <v>43781</v>
      </c>
      <c r="T15" s="2">
        <v>43689</v>
      </c>
      <c r="U15" s="2">
        <v>43613</v>
      </c>
      <c r="V15" s="2">
        <v>43536</v>
      </c>
      <c r="X15" s="2">
        <v>43417</v>
      </c>
      <c r="Y15" s="2">
        <v>43319</v>
      </c>
      <c r="Z15" s="2">
        <v>43235</v>
      </c>
      <c r="AA15" s="2">
        <v>43165</v>
      </c>
    </row>
    <row r="16" spans="1:27" x14ac:dyDescent="0.25">
      <c r="A16" s="12" t="s">
        <v>213</v>
      </c>
      <c r="C16" s="1" t="s">
        <v>14</v>
      </c>
      <c r="D16" s="4" t="s">
        <v>174</v>
      </c>
      <c r="E16" s="4" t="s">
        <v>166</v>
      </c>
      <c r="F16" s="4" t="s">
        <v>197</v>
      </c>
      <c r="G16" s="4"/>
      <c r="H16" s="4" t="s">
        <v>141</v>
      </c>
      <c r="I16" s="4" t="s">
        <v>122</v>
      </c>
      <c r="J16" s="4" t="s">
        <v>143</v>
      </c>
      <c r="K16" s="4" t="s">
        <v>198</v>
      </c>
      <c r="L16" s="4"/>
      <c r="M16" s="4" t="s">
        <v>85</v>
      </c>
      <c r="N16" s="4" t="s">
        <v>136</v>
      </c>
      <c r="O16" s="4" t="s">
        <v>77</v>
      </c>
      <c r="P16" s="4" t="s">
        <v>199</v>
      </c>
      <c r="S16" s="2">
        <v>43774</v>
      </c>
      <c r="T16" s="2">
        <v>43683</v>
      </c>
      <c r="U16" s="2">
        <v>43592</v>
      </c>
      <c r="V16" s="2">
        <v>43524</v>
      </c>
      <c r="X16" s="2">
        <v>43412</v>
      </c>
      <c r="Y16" s="2">
        <v>43321</v>
      </c>
      <c r="Z16" s="2">
        <v>43230</v>
      </c>
      <c r="AA16" s="2">
        <v>43167</v>
      </c>
    </row>
    <row r="17" spans="1:32" x14ac:dyDescent="0.25">
      <c r="A17" s="11" t="s">
        <v>212</v>
      </c>
      <c r="C17" s="1" t="s">
        <v>15</v>
      </c>
      <c r="D17" s="4" t="s">
        <v>109</v>
      </c>
      <c r="E17" s="4" t="s">
        <v>200</v>
      </c>
      <c r="F17" s="4" t="s">
        <v>201</v>
      </c>
      <c r="G17" s="4"/>
      <c r="H17" s="4" t="s">
        <v>202</v>
      </c>
      <c r="I17" s="4" t="s">
        <v>203</v>
      </c>
      <c r="J17" s="4" t="s">
        <v>204</v>
      </c>
      <c r="K17" s="4" t="s">
        <v>168</v>
      </c>
      <c r="L17" s="4"/>
      <c r="M17" s="4" t="s">
        <v>135</v>
      </c>
      <c r="N17" s="4" t="s">
        <v>136</v>
      </c>
      <c r="O17" s="4" t="s">
        <v>137</v>
      </c>
      <c r="P17" s="4" t="s">
        <v>205</v>
      </c>
      <c r="S17" s="2">
        <v>43782</v>
      </c>
      <c r="T17" s="2">
        <v>43738</v>
      </c>
      <c r="U17" s="2">
        <v>43612</v>
      </c>
      <c r="V17" s="2">
        <v>43558</v>
      </c>
      <c r="X17" s="2">
        <v>43410</v>
      </c>
      <c r="Y17" s="2">
        <v>43334</v>
      </c>
      <c r="Z17" s="2">
        <v>43236</v>
      </c>
      <c r="AA17" s="2">
        <v>43172</v>
      </c>
    </row>
    <row r="18" spans="1:32" x14ac:dyDescent="0.25">
      <c r="A18" s="11" t="s">
        <v>214</v>
      </c>
      <c r="C18" s="1" t="s">
        <v>16</v>
      </c>
      <c r="D18" s="4" t="s">
        <v>79</v>
      </c>
      <c r="E18" s="4" t="s">
        <v>80</v>
      </c>
      <c r="F18" s="4" t="s">
        <v>206</v>
      </c>
      <c r="G18" s="4"/>
      <c r="H18" s="4" t="s">
        <v>101</v>
      </c>
      <c r="I18" s="4" t="s">
        <v>208</v>
      </c>
      <c r="J18" s="4" t="s">
        <v>171</v>
      </c>
      <c r="K18" s="4" t="s">
        <v>209</v>
      </c>
      <c r="L18" s="4"/>
      <c r="M18" s="4" t="s">
        <v>105</v>
      </c>
      <c r="N18" s="4" t="s">
        <v>172</v>
      </c>
      <c r="O18" s="4" t="s">
        <v>210</v>
      </c>
      <c r="P18" s="4" t="s">
        <v>78</v>
      </c>
      <c r="S18" s="2">
        <v>43790</v>
      </c>
      <c r="T18" s="2">
        <v>43699</v>
      </c>
      <c r="U18" s="2">
        <v>43601</v>
      </c>
      <c r="V18" s="2">
        <v>43538</v>
      </c>
      <c r="X18" s="2">
        <v>43426</v>
      </c>
      <c r="Y18" s="2">
        <v>43336</v>
      </c>
      <c r="Z18" s="2">
        <v>43237</v>
      </c>
      <c r="AA18" s="2">
        <v>43171</v>
      </c>
    </row>
    <row r="19" spans="1:32" s="25" customFormat="1" x14ac:dyDescent="0.25">
      <c r="A19" s="22" t="s">
        <v>213</v>
      </c>
      <c r="C19" s="23" t="s">
        <v>17</v>
      </c>
      <c r="D19" s="24">
        <v>44777</v>
      </c>
      <c r="E19" s="24">
        <v>44687</v>
      </c>
      <c r="F19" s="24">
        <v>44631</v>
      </c>
      <c r="H19" s="24">
        <v>44504</v>
      </c>
      <c r="I19" s="24">
        <v>44414</v>
      </c>
      <c r="J19" s="24">
        <v>44322</v>
      </c>
      <c r="K19" s="24">
        <v>44267</v>
      </c>
      <c r="M19" s="24">
        <v>44140</v>
      </c>
      <c r="N19" s="24">
        <v>44049</v>
      </c>
      <c r="O19" s="24">
        <v>43959</v>
      </c>
      <c r="P19" s="24">
        <v>43896</v>
      </c>
      <c r="Q19" s="26"/>
      <c r="S19" s="24">
        <v>43769</v>
      </c>
      <c r="T19" s="24">
        <v>43678</v>
      </c>
      <c r="U19" s="24">
        <v>43593</v>
      </c>
      <c r="V19" s="24">
        <v>43532</v>
      </c>
      <c r="X19" s="24">
        <v>43411</v>
      </c>
      <c r="Y19" s="24">
        <v>43314</v>
      </c>
      <c r="Z19" s="24">
        <v>43229</v>
      </c>
      <c r="AA19" s="24">
        <v>43168</v>
      </c>
    </row>
    <row r="20" spans="1:32" s="11" customFormat="1" x14ac:dyDescent="0.25">
      <c r="A20" s="11" t="s">
        <v>214</v>
      </c>
      <c r="C20" s="1" t="s">
        <v>18</v>
      </c>
      <c r="D20" s="27">
        <v>44775</v>
      </c>
      <c r="E20" s="27">
        <v>44671</v>
      </c>
      <c r="F20" s="27">
        <v>44644</v>
      </c>
      <c r="G20" s="27">
        <v>44552</v>
      </c>
      <c r="H20" s="27">
        <v>44489</v>
      </c>
      <c r="I20" s="27">
        <v>44412</v>
      </c>
      <c r="J20" s="27">
        <v>44322</v>
      </c>
      <c r="K20" s="27">
        <v>44280</v>
      </c>
      <c r="M20" s="27">
        <v>44125</v>
      </c>
      <c r="N20" s="27">
        <v>44048</v>
      </c>
      <c r="O20" s="27">
        <v>43943</v>
      </c>
      <c r="P20" s="27">
        <v>43916</v>
      </c>
      <c r="Q20" s="20"/>
      <c r="S20" s="27">
        <v>43767</v>
      </c>
      <c r="T20" s="27">
        <v>43684</v>
      </c>
      <c r="U20" s="27">
        <v>43579</v>
      </c>
      <c r="V20" s="27">
        <v>43558</v>
      </c>
      <c r="X20" s="27">
        <v>43397</v>
      </c>
      <c r="Y20" s="27">
        <v>43319</v>
      </c>
      <c r="Z20" s="27">
        <v>43209</v>
      </c>
      <c r="AA20" s="27">
        <v>43175</v>
      </c>
    </row>
    <row r="21" spans="1:32" s="11" customFormat="1" x14ac:dyDescent="0.25">
      <c r="A21" s="11" t="s">
        <v>216</v>
      </c>
      <c r="C21" s="1" t="s">
        <v>19</v>
      </c>
      <c r="D21" s="27">
        <v>44797</v>
      </c>
      <c r="E21" s="27">
        <v>44706</v>
      </c>
      <c r="F21" s="27">
        <v>44643</v>
      </c>
      <c r="H21" s="27">
        <v>44523</v>
      </c>
      <c r="I21" s="27">
        <v>44433</v>
      </c>
      <c r="J21" s="27">
        <v>44342</v>
      </c>
      <c r="K21" s="27">
        <v>44278</v>
      </c>
      <c r="M21" s="27">
        <v>44158</v>
      </c>
      <c r="N21" s="27">
        <v>44070</v>
      </c>
      <c r="O21" s="27">
        <v>43979</v>
      </c>
      <c r="P21" s="27">
        <v>43913</v>
      </c>
      <c r="Q21" s="20"/>
      <c r="S21" s="27">
        <v>43789</v>
      </c>
      <c r="T21" s="27">
        <v>43703</v>
      </c>
      <c r="U21" s="27">
        <v>43608</v>
      </c>
      <c r="V21" s="27">
        <v>43549</v>
      </c>
      <c r="X21" s="27">
        <v>43424</v>
      </c>
      <c r="Y21" s="27">
        <v>43339</v>
      </c>
      <c r="Z21" s="27">
        <v>43248</v>
      </c>
      <c r="AA21" s="27">
        <v>43178</v>
      </c>
      <c r="AC21" s="11" t="s">
        <v>267</v>
      </c>
    </row>
    <row r="22" spans="1:32" s="11" customFormat="1" x14ac:dyDescent="0.25">
      <c r="A22" s="12" t="s">
        <v>213</v>
      </c>
      <c r="C22" s="1" t="s">
        <v>20</v>
      </c>
      <c r="D22" s="27">
        <v>44768</v>
      </c>
      <c r="E22" s="27">
        <v>44677</v>
      </c>
      <c r="F22" s="27">
        <v>44613</v>
      </c>
      <c r="H22" s="27">
        <v>44495</v>
      </c>
      <c r="I22" s="27">
        <v>44403</v>
      </c>
      <c r="J22" s="27">
        <v>44327</v>
      </c>
      <c r="K22" s="27">
        <v>44249</v>
      </c>
      <c r="M22" s="27">
        <v>44131</v>
      </c>
      <c r="N22" s="27">
        <v>44035</v>
      </c>
      <c r="O22" s="27">
        <v>43962</v>
      </c>
      <c r="P22" s="27">
        <v>43875</v>
      </c>
      <c r="Q22" s="20"/>
      <c r="S22" s="27">
        <v>43766</v>
      </c>
      <c r="T22" s="27">
        <v>43675</v>
      </c>
      <c r="U22" s="27">
        <v>43593</v>
      </c>
      <c r="V22" s="27">
        <v>43521</v>
      </c>
      <c r="X22" s="27">
        <v>43398</v>
      </c>
      <c r="Y22" s="27">
        <v>43307</v>
      </c>
      <c r="Z22" s="27">
        <v>43214</v>
      </c>
      <c r="AA22" s="27">
        <v>43157</v>
      </c>
      <c r="AC22"/>
      <c r="AD22" t="s">
        <v>266</v>
      </c>
      <c r="AE22" t="s">
        <v>259</v>
      </c>
      <c r="AF22" t="s">
        <v>260</v>
      </c>
    </row>
    <row r="23" spans="1:32" s="11" customFormat="1" x14ac:dyDescent="0.25">
      <c r="A23" s="12" t="s">
        <v>217</v>
      </c>
      <c r="C23" s="1" t="s">
        <v>21</v>
      </c>
      <c r="D23" s="28">
        <v>44818</v>
      </c>
      <c r="E23" s="27">
        <v>44693</v>
      </c>
      <c r="F23" s="27">
        <v>44620</v>
      </c>
      <c r="H23" s="27">
        <v>44510</v>
      </c>
      <c r="I23" s="27">
        <v>44433</v>
      </c>
      <c r="J23" s="27">
        <v>44328</v>
      </c>
      <c r="K23" s="27">
        <v>44252</v>
      </c>
      <c r="M23" s="27">
        <v>44145</v>
      </c>
      <c r="N23" s="27">
        <v>44098</v>
      </c>
      <c r="O23" s="27">
        <v>43966</v>
      </c>
      <c r="P23" s="27">
        <v>43889</v>
      </c>
      <c r="Q23" s="20"/>
      <c r="S23" s="27">
        <v>43776</v>
      </c>
      <c r="T23" s="27">
        <v>43705</v>
      </c>
      <c r="U23" s="27">
        <v>43593</v>
      </c>
      <c r="V23" s="27">
        <v>43525</v>
      </c>
      <c r="X23" s="27">
        <v>43419</v>
      </c>
      <c r="Y23" s="27">
        <v>43364</v>
      </c>
      <c r="Z23" s="27">
        <v>43234</v>
      </c>
      <c r="AA23" s="27">
        <v>43167</v>
      </c>
      <c r="AC23" t="s">
        <v>262</v>
      </c>
      <c r="AD23" s="43">
        <f>MEDIAN(F63:F116,K63:K116,P63:P116,V63:V116,AA63:AA116)</f>
        <v>41</v>
      </c>
      <c r="AE23" s="36">
        <f>MEDIAN(F63:F116,K63:K116,P63:P116)</f>
        <v>42.5</v>
      </c>
      <c r="AF23" s="36">
        <f>MEDIAN(V63:V116,AA63:AA116)</f>
        <v>40.5</v>
      </c>
    </row>
    <row r="24" spans="1:32" s="11" customFormat="1" ht="15.75" customHeight="1" x14ac:dyDescent="0.25">
      <c r="A24" s="12" t="s">
        <v>213</v>
      </c>
      <c r="C24" s="1" t="s">
        <v>22</v>
      </c>
      <c r="D24" s="27">
        <v>44811</v>
      </c>
      <c r="E24" s="27">
        <v>44679</v>
      </c>
      <c r="F24" s="27">
        <v>44635</v>
      </c>
      <c r="H24" s="27">
        <v>44503</v>
      </c>
      <c r="I24" s="27">
        <v>44447</v>
      </c>
      <c r="J24" s="27">
        <v>44340</v>
      </c>
      <c r="K24" s="27">
        <v>44280</v>
      </c>
      <c r="M24" s="27">
        <v>44140</v>
      </c>
      <c r="N24" s="27">
        <v>44070</v>
      </c>
      <c r="O24" s="27">
        <v>43979</v>
      </c>
      <c r="P24" s="27">
        <v>43895</v>
      </c>
      <c r="Q24" s="20"/>
      <c r="S24" s="27">
        <v>43762</v>
      </c>
      <c r="T24" s="27">
        <v>43713</v>
      </c>
      <c r="U24" s="27">
        <v>43580</v>
      </c>
      <c r="V24" s="27">
        <v>43531</v>
      </c>
      <c r="X24" s="27">
        <v>43401</v>
      </c>
      <c r="Y24" s="27">
        <v>43350</v>
      </c>
      <c r="Z24" s="27">
        <v>43216</v>
      </c>
      <c r="AA24" s="27">
        <v>43178</v>
      </c>
      <c r="AC24" t="s">
        <v>263</v>
      </c>
      <c r="AD24" s="36">
        <f>MEDIAN(E63:E116,J63:J116,O63:O116,U63:U116,Z63:Z116)</f>
        <v>18</v>
      </c>
      <c r="AE24" s="37">
        <f>MEDIAN(E63:E116,J63:J116,O63)</f>
        <v>13</v>
      </c>
      <c r="AF24" s="36">
        <f>MEDIAN(U63:U116,Z63:Z116)</f>
        <v>15</v>
      </c>
    </row>
    <row r="25" spans="1:32" s="11" customFormat="1" x14ac:dyDescent="0.25">
      <c r="A25" s="11" t="s">
        <v>218</v>
      </c>
      <c r="C25" s="1" t="s">
        <v>23</v>
      </c>
      <c r="D25" s="27">
        <v>44804</v>
      </c>
      <c r="E25" s="27">
        <v>44679</v>
      </c>
      <c r="F25" s="27">
        <v>44645</v>
      </c>
      <c r="H25" s="27">
        <v>44496</v>
      </c>
      <c r="I25" s="27">
        <v>44442</v>
      </c>
      <c r="J25" s="27">
        <v>44316</v>
      </c>
      <c r="K25" s="27">
        <v>44280</v>
      </c>
      <c r="M25" s="27">
        <v>44132</v>
      </c>
      <c r="N25" s="27">
        <v>44068</v>
      </c>
      <c r="O25" s="27">
        <v>43949</v>
      </c>
      <c r="P25" s="27">
        <v>43916</v>
      </c>
      <c r="Q25" s="20"/>
      <c r="S25" s="27">
        <v>43767</v>
      </c>
      <c r="T25" s="27">
        <v>43700</v>
      </c>
      <c r="U25" s="27">
        <v>43581</v>
      </c>
      <c r="V25" s="27">
        <v>43550</v>
      </c>
      <c r="X25" s="27">
        <v>43402</v>
      </c>
      <c r="Y25" s="27">
        <v>43342</v>
      </c>
      <c r="Z25" s="27">
        <v>43217</v>
      </c>
      <c r="AA25" s="27">
        <v>43181</v>
      </c>
      <c r="AC25" t="s">
        <v>264</v>
      </c>
      <c r="AD25" s="44">
        <f>MEDIAN(D63:D116,I63:I116,N63:N116,T63:T116,Y63:Y116)</f>
        <v>35</v>
      </c>
      <c r="AE25" s="44">
        <f>MEDIAN(D63:D116,I63:I116,N63:N116)</f>
        <v>36</v>
      </c>
      <c r="AF25" s="36">
        <f>MEDIAN(T63:T116,Y63:Y116)</f>
        <v>33.5</v>
      </c>
    </row>
    <row r="26" spans="1:32" s="11" customFormat="1" x14ac:dyDescent="0.25">
      <c r="A26" s="11" t="s">
        <v>215</v>
      </c>
      <c r="C26" s="1" t="s">
        <v>24</v>
      </c>
      <c r="D26" s="27">
        <v>44812</v>
      </c>
      <c r="E26" s="27">
        <v>44700</v>
      </c>
      <c r="F26" s="27">
        <v>44679</v>
      </c>
      <c r="H26" s="27">
        <v>44518</v>
      </c>
      <c r="I26" s="27">
        <v>44448</v>
      </c>
      <c r="J26" s="27">
        <v>44336</v>
      </c>
      <c r="K26" s="27">
        <v>44307</v>
      </c>
      <c r="M26" s="27">
        <v>44151</v>
      </c>
      <c r="N26" s="27">
        <v>44083</v>
      </c>
      <c r="O26" s="27">
        <v>43957</v>
      </c>
      <c r="P26" s="27">
        <v>43938</v>
      </c>
      <c r="Q26" s="20"/>
      <c r="S26" s="27">
        <v>43784</v>
      </c>
      <c r="T26" s="27">
        <v>43712</v>
      </c>
      <c r="U26" s="27">
        <v>43606</v>
      </c>
      <c r="V26" s="27">
        <v>43573</v>
      </c>
      <c r="X26" s="27">
        <v>43417</v>
      </c>
      <c r="Y26" s="27">
        <v>43348</v>
      </c>
      <c r="Z26" s="27">
        <v>43236</v>
      </c>
      <c r="AA26" s="27">
        <v>43207</v>
      </c>
      <c r="AC26" t="s">
        <v>265</v>
      </c>
      <c r="AD26" s="36">
        <f>MEDIAN(H63:H116,M63:M116,S63:S116,X63:X116)</f>
        <v>15</v>
      </c>
      <c r="AE26" s="36">
        <f>MEDIAN(H63:H116,M63:M116)</f>
        <v>14</v>
      </c>
      <c r="AF26" s="36">
        <f>MEDIAN(S63:S116,X63:X116)</f>
        <v>15.5</v>
      </c>
    </row>
    <row r="27" spans="1:32" s="11" customFormat="1" x14ac:dyDescent="0.25">
      <c r="A27" s="12" t="s">
        <v>213</v>
      </c>
      <c r="C27" s="1" t="s">
        <v>25</v>
      </c>
      <c r="D27" s="27">
        <v>44803</v>
      </c>
      <c r="E27" s="27">
        <v>44690</v>
      </c>
      <c r="F27" s="27">
        <v>44645</v>
      </c>
      <c r="H27" s="27">
        <v>44509</v>
      </c>
      <c r="I27" s="27">
        <v>44428</v>
      </c>
      <c r="J27" s="27">
        <v>44315</v>
      </c>
      <c r="K27" s="27">
        <v>44279</v>
      </c>
      <c r="M27" s="27">
        <v>44141</v>
      </c>
      <c r="N27" s="27">
        <v>44068</v>
      </c>
      <c r="O27" s="27">
        <v>43965</v>
      </c>
      <c r="P27" s="27">
        <v>43906</v>
      </c>
      <c r="Q27" s="20"/>
      <c r="S27" s="27">
        <v>43783</v>
      </c>
      <c r="T27" s="27">
        <v>43699</v>
      </c>
      <c r="U27" s="27">
        <v>43591</v>
      </c>
      <c r="V27" s="27">
        <v>43546</v>
      </c>
      <c r="X27" s="27">
        <v>43418</v>
      </c>
      <c r="Y27" s="27">
        <v>43335</v>
      </c>
      <c r="Z27" s="27">
        <v>43231</v>
      </c>
      <c r="AA27" s="27">
        <v>43181</v>
      </c>
    </row>
    <row r="28" spans="1:32" s="11" customFormat="1" x14ac:dyDescent="0.25">
      <c r="A28" s="12" t="s">
        <v>213</v>
      </c>
      <c r="C28" s="1" t="s">
        <v>26</v>
      </c>
      <c r="D28" s="27">
        <v>44797</v>
      </c>
      <c r="E28" s="27">
        <v>44700</v>
      </c>
      <c r="F28" s="27">
        <v>44657</v>
      </c>
      <c r="H28" s="27">
        <v>44516</v>
      </c>
      <c r="I28" s="27">
        <v>44432</v>
      </c>
      <c r="J28" s="27">
        <v>44329</v>
      </c>
      <c r="K28" s="27">
        <v>44278</v>
      </c>
      <c r="M28" s="27">
        <v>44159</v>
      </c>
      <c r="N28" s="27">
        <v>44062</v>
      </c>
      <c r="O28" s="27">
        <v>44041</v>
      </c>
      <c r="P28" s="27">
        <v>43909</v>
      </c>
      <c r="Q28" s="20"/>
      <c r="S28" s="27">
        <v>43783</v>
      </c>
      <c r="T28" s="27">
        <v>43699</v>
      </c>
      <c r="U28" s="27">
        <v>43600</v>
      </c>
      <c r="V28" s="27">
        <v>43545</v>
      </c>
      <c r="X28" s="27">
        <v>43418</v>
      </c>
      <c r="Y28" s="27">
        <v>43335</v>
      </c>
      <c r="Z28" s="27">
        <v>43241</v>
      </c>
      <c r="AA28" s="27">
        <v>43180</v>
      </c>
    </row>
    <row r="29" spans="1:32" s="11" customFormat="1" x14ac:dyDescent="0.25">
      <c r="A29" s="12" t="s">
        <v>217</v>
      </c>
      <c r="C29" s="1" t="s">
        <v>27</v>
      </c>
      <c r="D29" s="27">
        <v>44796</v>
      </c>
      <c r="E29" s="27">
        <v>44698</v>
      </c>
      <c r="F29" s="27">
        <v>44642</v>
      </c>
      <c r="H29" s="27">
        <v>44516</v>
      </c>
      <c r="I29" s="27">
        <v>44432</v>
      </c>
      <c r="J29" s="27">
        <v>44334</v>
      </c>
      <c r="K29" s="27">
        <v>44285</v>
      </c>
      <c r="M29" s="27">
        <v>44152</v>
      </c>
      <c r="N29" s="27">
        <v>44068</v>
      </c>
      <c r="O29" s="27">
        <v>43977</v>
      </c>
      <c r="P29" s="27">
        <v>43902</v>
      </c>
      <c r="Q29" s="20"/>
      <c r="S29" s="27">
        <v>43788</v>
      </c>
      <c r="T29" s="27">
        <v>43704</v>
      </c>
      <c r="U29" s="27">
        <v>43605</v>
      </c>
      <c r="V29" s="27">
        <v>43550</v>
      </c>
      <c r="X29" s="27">
        <v>43417</v>
      </c>
      <c r="Y29" s="27">
        <v>43350</v>
      </c>
      <c r="Z29" s="27">
        <v>43242</v>
      </c>
      <c r="AA29" s="27">
        <v>43175</v>
      </c>
    </row>
    <row r="30" spans="1:32" s="11" customFormat="1" x14ac:dyDescent="0.25">
      <c r="A30" s="12" t="s">
        <v>217</v>
      </c>
      <c r="C30" s="1" t="s">
        <v>28</v>
      </c>
      <c r="D30" s="27">
        <v>44803</v>
      </c>
      <c r="E30" s="27">
        <v>44693</v>
      </c>
      <c r="F30" s="27">
        <v>44665</v>
      </c>
      <c r="H30" s="27">
        <v>44510</v>
      </c>
      <c r="I30" s="27">
        <v>44433</v>
      </c>
      <c r="J30" s="27">
        <v>44329</v>
      </c>
      <c r="K30" s="27">
        <v>44266</v>
      </c>
      <c r="M30" s="27">
        <v>44148</v>
      </c>
      <c r="N30" s="27">
        <v>44068</v>
      </c>
      <c r="O30" s="27">
        <v>43964</v>
      </c>
      <c r="P30" s="27">
        <v>43903</v>
      </c>
      <c r="Q30" s="20"/>
      <c r="S30" s="27">
        <v>43782</v>
      </c>
      <c r="T30" s="27">
        <v>43705</v>
      </c>
      <c r="U30" s="27">
        <v>43595</v>
      </c>
      <c r="V30" s="27">
        <v>43542</v>
      </c>
      <c r="W30" s="27">
        <v>43524</v>
      </c>
      <c r="X30" s="27">
        <v>43413</v>
      </c>
      <c r="Y30" s="27">
        <v>43341</v>
      </c>
      <c r="Z30" s="27">
        <v>43231</v>
      </c>
      <c r="AA30" s="27">
        <v>43182</v>
      </c>
    </row>
    <row r="31" spans="1:32" s="11" customFormat="1" x14ac:dyDescent="0.25">
      <c r="A31" s="11" t="s">
        <v>212</v>
      </c>
      <c r="C31" s="1" t="s">
        <v>29</v>
      </c>
      <c r="D31" s="27">
        <v>44784</v>
      </c>
      <c r="E31" s="27">
        <v>44693</v>
      </c>
      <c r="F31" s="27">
        <v>44651</v>
      </c>
      <c r="H31" s="27">
        <v>44510</v>
      </c>
      <c r="I31" s="27">
        <v>44420</v>
      </c>
      <c r="J31" s="27">
        <v>44329</v>
      </c>
      <c r="K31" s="27">
        <v>44301</v>
      </c>
      <c r="M31" s="27">
        <v>44140</v>
      </c>
      <c r="N31" s="27">
        <v>44042</v>
      </c>
      <c r="O31" s="27">
        <v>43992</v>
      </c>
      <c r="P31" s="27">
        <v>43979</v>
      </c>
      <c r="Q31" s="20"/>
      <c r="S31" s="27">
        <v>43784</v>
      </c>
      <c r="T31" s="27">
        <v>43735</v>
      </c>
      <c r="U31" s="27">
        <v>43615</v>
      </c>
      <c r="V31" s="27">
        <v>43538</v>
      </c>
      <c r="X31" s="27">
        <v>43412</v>
      </c>
      <c r="Y31" s="27">
        <v>43321</v>
      </c>
      <c r="Z31" s="27">
        <v>43230</v>
      </c>
      <c r="AA31" s="27">
        <v>43174</v>
      </c>
    </row>
    <row r="32" spans="1:32" s="11" customFormat="1" x14ac:dyDescent="0.25">
      <c r="A32" s="12" t="s">
        <v>217</v>
      </c>
      <c r="C32" s="1" t="s">
        <v>30</v>
      </c>
      <c r="D32" s="27">
        <v>44790</v>
      </c>
      <c r="E32" s="27">
        <v>44706</v>
      </c>
      <c r="F32" s="27">
        <v>44643</v>
      </c>
      <c r="H32" s="27">
        <v>44509</v>
      </c>
      <c r="I32" s="27">
        <v>44426</v>
      </c>
      <c r="J32" s="27">
        <v>44344</v>
      </c>
      <c r="K32" s="27">
        <v>44279</v>
      </c>
      <c r="M32" s="27">
        <v>44139</v>
      </c>
      <c r="N32" s="27">
        <v>44062</v>
      </c>
      <c r="O32" s="27">
        <v>43973</v>
      </c>
      <c r="P32" s="27">
        <v>43922</v>
      </c>
      <c r="Q32" s="20"/>
      <c r="S32" s="27">
        <v>43781</v>
      </c>
      <c r="T32" s="27">
        <v>43699</v>
      </c>
      <c r="U32" s="27">
        <v>43601</v>
      </c>
      <c r="V32" s="27">
        <v>43559</v>
      </c>
      <c r="X32" s="27">
        <v>43411</v>
      </c>
      <c r="Y32" s="27">
        <v>43335</v>
      </c>
      <c r="Z32" s="27">
        <v>43216</v>
      </c>
      <c r="AA32" s="27">
        <v>43181</v>
      </c>
    </row>
    <row r="33" spans="1:27" s="11" customFormat="1" x14ac:dyDescent="0.25">
      <c r="A33" s="11" t="s">
        <v>212</v>
      </c>
      <c r="C33" s="1" t="s">
        <v>31</v>
      </c>
      <c r="D33" s="27">
        <v>44818</v>
      </c>
      <c r="E33" s="27">
        <v>44705</v>
      </c>
      <c r="F33" s="27">
        <v>44643</v>
      </c>
      <c r="H33" s="27">
        <v>44525</v>
      </c>
      <c r="I33" s="27">
        <v>44455</v>
      </c>
      <c r="J33" s="27">
        <v>44343</v>
      </c>
      <c r="K33" s="27">
        <v>44280</v>
      </c>
      <c r="M33" s="27">
        <v>44161</v>
      </c>
      <c r="N33" s="27">
        <v>44077</v>
      </c>
      <c r="O33" s="27">
        <v>44000</v>
      </c>
      <c r="P33" s="27">
        <v>43986</v>
      </c>
      <c r="Q33" s="20"/>
      <c r="S33" s="27">
        <v>43790</v>
      </c>
      <c r="T33" s="27">
        <v>43738</v>
      </c>
      <c r="U33" s="27">
        <v>43614</v>
      </c>
      <c r="V33" s="27">
        <v>43545</v>
      </c>
      <c r="X33" s="27">
        <v>43427</v>
      </c>
      <c r="Y33" s="27">
        <v>43356</v>
      </c>
      <c r="Z33" s="27">
        <v>43244</v>
      </c>
      <c r="AA33" s="27">
        <v>43182</v>
      </c>
    </row>
    <row r="34" spans="1:27" s="11" customFormat="1" x14ac:dyDescent="0.25">
      <c r="A34" s="11" t="s">
        <v>213</v>
      </c>
      <c r="C34" s="1" t="s">
        <v>32</v>
      </c>
      <c r="D34" s="27">
        <v>44817</v>
      </c>
      <c r="E34" s="27">
        <v>44698</v>
      </c>
      <c r="F34" s="27">
        <v>44650</v>
      </c>
      <c r="H34" s="27">
        <v>44516</v>
      </c>
      <c r="I34" s="27">
        <v>44447</v>
      </c>
      <c r="J34" s="27">
        <v>44330</v>
      </c>
      <c r="K34" s="27">
        <v>44294</v>
      </c>
      <c r="M34" s="27">
        <v>44151</v>
      </c>
      <c r="N34" s="27">
        <v>44082</v>
      </c>
      <c r="O34" s="27">
        <v>43965</v>
      </c>
      <c r="P34" s="27">
        <v>43902</v>
      </c>
      <c r="Q34" s="20"/>
      <c r="S34" s="27">
        <v>43783</v>
      </c>
      <c r="T34" s="27">
        <v>43718</v>
      </c>
      <c r="U34" s="27">
        <v>43600</v>
      </c>
      <c r="V34" s="27">
        <v>43580</v>
      </c>
      <c r="X34" s="27">
        <v>43419</v>
      </c>
      <c r="Y34" s="27">
        <v>43350</v>
      </c>
      <c r="Z34" s="27">
        <v>43235</v>
      </c>
      <c r="AA34" s="27">
        <v>43179</v>
      </c>
    </row>
    <row r="35" spans="1:27" s="11" customFormat="1" x14ac:dyDescent="0.25">
      <c r="A35" s="11" t="s">
        <v>214</v>
      </c>
      <c r="C35" s="1" t="s">
        <v>33</v>
      </c>
      <c r="D35" s="27">
        <v>44811</v>
      </c>
      <c r="E35" s="27">
        <v>44706</v>
      </c>
      <c r="F35" s="27">
        <v>44678</v>
      </c>
      <c r="H35" s="27">
        <v>44509</v>
      </c>
      <c r="I35" s="27">
        <v>44448</v>
      </c>
      <c r="J35" s="27">
        <v>44329</v>
      </c>
      <c r="K35" s="27">
        <v>44301</v>
      </c>
      <c r="M35" s="27">
        <v>44154</v>
      </c>
      <c r="N35" s="27">
        <v>44084</v>
      </c>
      <c r="O35" s="27">
        <v>43972</v>
      </c>
      <c r="P35" s="27">
        <v>43929</v>
      </c>
      <c r="Q35" s="20"/>
      <c r="S35" s="27">
        <v>43782</v>
      </c>
      <c r="T35" s="27">
        <v>43713</v>
      </c>
      <c r="U35" s="27">
        <v>43608</v>
      </c>
      <c r="V35" s="27">
        <v>43580</v>
      </c>
      <c r="X35" s="27">
        <v>43412</v>
      </c>
      <c r="Y35" s="27">
        <v>43340</v>
      </c>
      <c r="Z35" s="27">
        <v>43230</v>
      </c>
      <c r="AA35" s="27">
        <v>43209</v>
      </c>
    </row>
    <row r="36" spans="1:27" s="11" customFormat="1" x14ac:dyDescent="0.25">
      <c r="A36" s="12" t="s">
        <v>213</v>
      </c>
      <c r="C36" s="1" t="s">
        <v>34</v>
      </c>
      <c r="D36" s="27">
        <v>44784</v>
      </c>
      <c r="E36" s="27">
        <v>44691</v>
      </c>
      <c r="F36" s="27">
        <v>44623</v>
      </c>
      <c r="H36" s="27">
        <v>44509</v>
      </c>
      <c r="I36" s="27">
        <v>44420</v>
      </c>
      <c r="J36" s="27">
        <v>44329</v>
      </c>
      <c r="K36" s="27">
        <v>44253</v>
      </c>
      <c r="M36" s="27">
        <v>44145</v>
      </c>
      <c r="N36" s="27">
        <v>44056</v>
      </c>
      <c r="O36" s="27">
        <v>43964</v>
      </c>
      <c r="P36" s="27">
        <v>43893</v>
      </c>
      <c r="Q36" s="20"/>
      <c r="S36" s="27">
        <v>43776</v>
      </c>
      <c r="T36" s="27">
        <v>43706</v>
      </c>
      <c r="U36" s="27">
        <v>43601</v>
      </c>
      <c r="V36" s="27">
        <v>43538</v>
      </c>
      <c r="X36" s="27">
        <v>43419</v>
      </c>
      <c r="Y36" s="27">
        <v>43342</v>
      </c>
      <c r="Z36" s="27">
        <v>43237</v>
      </c>
      <c r="AA36" s="27">
        <v>43174</v>
      </c>
    </row>
    <row r="37" spans="1:27" s="11" customFormat="1" x14ac:dyDescent="0.25">
      <c r="A37" s="12" t="s">
        <v>213</v>
      </c>
      <c r="C37" s="1" t="s">
        <v>35</v>
      </c>
      <c r="D37" s="27">
        <v>44767</v>
      </c>
      <c r="E37" s="27">
        <v>44711</v>
      </c>
      <c r="F37" s="27">
        <v>44637</v>
      </c>
      <c r="H37" s="27">
        <v>44509</v>
      </c>
      <c r="I37" s="27">
        <v>44455</v>
      </c>
      <c r="J37" s="27">
        <v>44343</v>
      </c>
      <c r="K37" s="27">
        <v>44266</v>
      </c>
      <c r="M37" s="27">
        <v>44140</v>
      </c>
      <c r="N37" s="27">
        <v>44056</v>
      </c>
      <c r="O37" s="27">
        <v>43965</v>
      </c>
      <c r="P37" s="27">
        <v>43928</v>
      </c>
      <c r="Q37" s="20"/>
      <c r="S37" s="27">
        <v>43768</v>
      </c>
      <c r="T37" s="27">
        <v>43677</v>
      </c>
      <c r="U37" s="27">
        <v>43584</v>
      </c>
      <c r="V37" s="27">
        <v>43524</v>
      </c>
      <c r="X37" s="27">
        <v>43403</v>
      </c>
      <c r="Y37" s="27">
        <v>43312</v>
      </c>
      <c r="Z37" s="27">
        <v>43217</v>
      </c>
      <c r="AA37" s="27">
        <v>43159</v>
      </c>
    </row>
    <row r="38" spans="1:27" s="11" customFormat="1" x14ac:dyDescent="0.25">
      <c r="A38" s="11" t="s">
        <v>216</v>
      </c>
      <c r="C38" s="1" t="s">
        <v>36</v>
      </c>
      <c r="D38" s="27">
        <v>44804</v>
      </c>
      <c r="E38" s="27">
        <v>44701</v>
      </c>
      <c r="F38" s="27">
        <v>44680</v>
      </c>
      <c r="G38" s="27">
        <v>44621</v>
      </c>
      <c r="H38" s="27">
        <v>44517</v>
      </c>
      <c r="I38" s="27">
        <v>44439</v>
      </c>
      <c r="J38" s="27">
        <v>44337</v>
      </c>
      <c r="K38" s="27">
        <v>44316</v>
      </c>
      <c r="L38" s="27">
        <v>44256</v>
      </c>
      <c r="M38" s="27">
        <v>44152</v>
      </c>
      <c r="N38" s="27">
        <v>44071</v>
      </c>
      <c r="O38" s="27">
        <v>43966</v>
      </c>
      <c r="P38" s="27">
        <v>43950</v>
      </c>
      <c r="Q38" s="20"/>
      <c r="R38" s="27">
        <v>43889</v>
      </c>
      <c r="S38" s="27">
        <v>43784</v>
      </c>
      <c r="T38" s="27">
        <v>43707</v>
      </c>
      <c r="U38" s="27">
        <v>43602</v>
      </c>
      <c r="V38" s="27">
        <v>43584</v>
      </c>
      <c r="W38" s="27">
        <v>43525</v>
      </c>
      <c r="X38" s="27">
        <v>43420</v>
      </c>
      <c r="Y38" s="27">
        <v>43343</v>
      </c>
      <c r="Z38" s="27">
        <v>43238</v>
      </c>
      <c r="AA38" s="27">
        <v>43217</v>
      </c>
    </row>
    <row r="39" spans="1:27" s="11" customFormat="1" x14ac:dyDescent="0.25">
      <c r="A39" s="12" t="s">
        <v>217</v>
      </c>
      <c r="C39" s="1" t="s">
        <v>37</v>
      </c>
      <c r="D39" s="27">
        <v>44809</v>
      </c>
      <c r="E39" s="27">
        <v>44657</v>
      </c>
      <c r="F39" s="27">
        <v>44650</v>
      </c>
      <c r="H39" s="27">
        <v>44522</v>
      </c>
      <c r="I39" s="27">
        <v>44431</v>
      </c>
      <c r="J39" s="27">
        <v>44340</v>
      </c>
      <c r="K39" s="27">
        <v>44277</v>
      </c>
      <c r="M39" s="27">
        <v>44158</v>
      </c>
      <c r="N39" s="27">
        <v>44067</v>
      </c>
      <c r="O39" s="27">
        <v>43976</v>
      </c>
      <c r="P39" s="27">
        <v>43913</v>
      </c>
      <c r="Q39" s="20"/>
      <c r="S39" s="27">
        <v>43795</v>
      </c>
      <c r="T39" s="27">
        <v>43705</v>
      </c>
      <c r="U39" s="27">
        <v>43607</v>
      </c>
      <c r="V39" s="27">
        <v>43545</v>
      </c>
      <c r="X39" s="27">
        <v>43424</v>
      </c>
      <c r="Y39" s="27">
        <v>43339</v>
      </c>
      <c r="Z39" s="27">
        <v>43248</v>
      </c>
      <c r="AA39" s="28">
        <v>43181</v>
      </c>
    </row>
    <row r="40" spans="1:27" s="11" customFormat="1" x14ac:dyDescent="0.25">
      <c r="A40" s="12" t="s">
        <v>217</v>
      </c>
      <c r="C40" s="1" t="s">
        <v>38</v>
      </c>
      <c r="D40" s="27">
        <v>44798</v>
      </c>
      <c r="E40" s="27">
        <v>44706</v>
      </c>
      <c r="F40" s="27">
        <v>44644</v>
      </c>
      <c r="H40" s="27">
        <v>44518</v>
      </c>
      <c r="I40" s="27">
        <v>44434</v>
      </c>
      <c r="J40" s="27">
        <v>44329</v>
      </c>
      <c r="K40" s="27">
        <v>44314</v>
      </c>
      <c r="M40" s="27">
        <v>44152</v>
      </c>
      <c r="N40" s="27">
        <v>44070</v>
      </c>
      <c r="O40" s="27">
        <v>43965</v>
      </c>
      <c r="P40" s="27">
        <v>43915</v>
      </c>
      <c r="Q40" s="20"/>
      <c r="S40" s="27">
        <v>43786</v>
      </c>
      <c r="T40" s="27">
        <v>43704</v>
      </c>
      <c r="U40" s="27">
        <v>43601</v>
      </c>
      <c r="V40" s="27">
        <v>43551</v>
      </c>
      <c r="W40"/>
      <c r="X40" s="27">
        <v>43418</v>
      </c>
      <c r="Y40" s="27">
        <v>43342</v>
      </c>
      <c r="Z40" s="27">
        <v>43230</v>
      </c>
      <c r="AA40" s="27">
        <v>43185</v>
      </c>
    </row>
    <row r="41" spans="1:27" s="11" customFormat="1" x14ac:dyDescent="0.25">
      <c r="A41" s="12" t="s">
        <v>214</v>
      </c>
      <c r="C41" s="1" t="s">
        <v>39</v>
      </c>
      <c r="D41" s="27">
        <v>44798</v>
      </c>
      <c r="E41" s="27">
        <v>44699</v>
      </c>
      <c r="F41" s="27">
        <v>44649</v>
      </c>
      <c r="H41" s="27">
        <v>44525</v>
      </c>
      <c r="I41" s="27">
        <v>44462</v>
      </c>
      <c r="J41" s="27">
        <v>44343</v>
      </c>
      <c r="K41" s="27">
        <v>44308</v>
      </c>
      <c r="M41" s="27">
        <v>44153</v>
      </c>
      <c r="N41" s="27">
        <v>44082</v>
      </c>
      <c r="O41" s="27">
        <v>43978</v>
      </c>
      <c r="P41" s="27">
        <v>43921</v>
      </c>
      <c r="Q41" s="20"/>
      <c r="S41" s="27">
        <v>43788</v>
      </c>
      <c r="T41" s="27">
        <v>43718</v>
      </c>
      <c r="U41" s="27">
        <v>43613</v>
      </c>
      <c r="V41" s="27">
        <v>43550</v>
      </c>
      <c r="X41" s="27">
        <v>43425</v>
      </c>
      <c r="Y41" s="27">
        <v>43348</v>
      </c>
      <c r="Z41" s="27">
        <v>43249</v>
      </c>
      <c r="AA41" s="27">
        <v>43185</v>
      </c>
    </row>
    <row r="42" spans="1:27" s="11" customFormat="1" x14ac:dyDescent="0.25">
      <c r="A42" s="12" t="s">
        <v>213</v>
      </c>
      <c r="C42" s="1" t="s">
        <v>40</v>
      </c>
      <c r="D42" s="27">
        <v>44826</v>
      </c>
      <c r="E42" s="27">
        <v>44706</v>
      </c>
      <c r="F42" s="27">
        <v>44651</v>
      </c>
      <c r="H42" s="27">
        <v>44529</v>
      </c>
      <c r="I42" s="27">
        <v>44462</v>
      </c>
      <c r="J42" s="27">
        <v>44343</v>
      </c>
      <c r="K42" s="27">
        <v>44285</v>
      </c>
      <c r="M42" s="27">
        <v>44160</v>
      </c>
      <c r="N42" s="27">
        <v>44097</v>
      </c>
      <c r="O42" s="27">
        <v>43979</v>
      </c>
      <c r="P42" s="27">
        <v>43910</v>
      </c>
      <c r="Q42" s="20"/>
      <c r="S42" s="27">
        <v>43796</v>
      </c>
      <c r="T42" s="27">
        <v>43725</v>
      </c>
      <c r="U42" s="27">
        <v>43615</v>
      </c>
      <c r="V42" s="27">
        <v>43545</v>
      </c>
      <c r="X42" s="27">
        <v>43431</v>
      </c>
      <c r="Y42" s="27">
        <v>43353</v>
      </c>
      <c r="Z42" s="27">
        <v>43249</v>
      </c>
      <c r="AA42" s="27">
        <v>43182</v>
      </c>
    </row>
    <row r="43" spans="1:27" s="11" customFormat="1" x14ac:dyDescent="0.25">
      <c r="A43" s="12" t="s">
        <v>213</v>
      </c>
      <c r="C43" s="1" t="s">
        <v>41</v>
      </c>
      <c r="D43" s="27">
        <v>44798</v>
      </c>
      <c r="E43" s="27">
        <v>44704</v>
      </c>
      <c r="F43" s="27">
        <v>44638</v>
      </c>
      <c r="H43" s="27">
        <v>44510</v>
      </c>
      <c r="I43" s="27">
        <v>44434</v>
      </c>
      <c r="J43" s="27">
        <v>44329</v>
      </c>
      <c r="K43" s="27">
        <v>44267</v>
      </c>
      <c r="M43" s="27">
        <v>44145</v>
      </c>
      <c r="N43" s="27">
        <v>44068</v>
      </c>
      <c r="O43" s="27">
        <v>43957</v>
      </c>
      <c r="P43" s="27">
        <v>43896</v>
      </c>
      <c r="Q43" s="20"/>
      <c r="S43" s="27">
        <v>43774</v>
      </c>
      <c r="T43" s="27">
        <v>43700</v>
      </c>
      <c r="U43" s="27">
        <v>43592</v>
      </c>
      <c r="V43" s="27">
        <v>43531</v>
      </c>
      <c r="X43" s="27">
        <v>43399</v>
      </c>
      <c r="Y43" s="27">
        <v>43336</v>
      </c>
      <c r="Z43" s="27">
        <v>43216</v>
      </c>
      <c r="AA43" s="27">
        <v>43166</v>
      </c>
    </row>
    <row r="44" spans="1:27" s="11" customFormat="1" x14ac:dyDescent="0.25">
      <c r="A44" s="12" t="s">
        <v>218</v>
      </c>
      <c r="C44" s="1" t="s">
        <v>42</v>
      </c>
      <c r="D44" s="27">
        <v>44802</v>
      </c>
      <c r="E44" s="27">
        <v>44704</v>
      </c>
      <c r="F44" s="27">
        <v>44662</v>
      </c>
      <c r="H44" s="27">
        <v>44515</v>
      </c>
      <c r="I44" s="27">
        <v>44438</v>
      </c>
      <c r="J44" s="27">
        <v>44341</v>
      </c>
      <c r="K44" s="27">
        <v>44285</v>
      </c>
      <c r="M44" s="27">
        <v>44145</v>
      </c>
      <c r="N44" s="27">
        <v>44074</v>
      </c>
      <c r="O44" s="27">
        <v>43971</v>
      </c>
      <c r="P44" s="27">
        <v>43942</v>
      </c>
      <c r="Q44" s="20"/>
      <c r="S44" s="27">
        <v>43796</v>
      </c>
      <c r="T44" s="27">
        <v>43710</v>
      </c>
      <c r="U44" s="27">
        <v>43615</v>
      </c>
      <c r="V44" s="27">
        <v>43572</v>
      </c>
      <c r="X44" s="27">
        <v>43410</v>
      </c>
      <c r="Y44" s="27">
        <v>43369</v>
      </c>
      <c r="Z44" s="27">
        <v>43238</v>
      </c>
      <c r="AA44" s="27">
        <v>43217</v>
      </c>
    </row>
    <row r="45" spans="1:27" s="11" customFormat="1" x14ac:dyDescent="0.25">
      <c r="A45" s="11" t="s">
        <v>215</v>
      </c>
      <c r="C45" s="1" t="s">
        <v>43</v>
      </c>
      <c r="D45" s="27">
        <v>44827</v>
      </c>
      <c r="E45" s="27">
        <v>44708</v>
      </c>
      <c r="F45" s="27">
        <v>44651</v>
      </c>
      <c r="H45" s="27">
        <v>44526</v>
      </c>
      <c r="I45" s="27">
        <v>44456</v>
      </c>
      <c r="J45" s="27">
        <v>44344</v>
      </c>
      <c r="K45" s="27">
        <v>44286</v>
      </c>
      <c r="M45" s="27">
        <v>44162</v>
      </c>
      <c r="N45" s="27">
        <v>44092</v>
      </c>
      <c r="O45" s="27">
        <v>43980</v>
      </c>
      <c r="P45" s="27">
        <v>43921</v>
      </c>
      <c r="Q45" s="20"/>
      <c r="S45" s="27">
        <v>43796</v>
      </c>
      <c r="T45" s="27">
        <v>43712</v>
      </c>
      <c r="U45" s="27">
        <v>43615</v>
      </c>
      <c r="V45" s="27">
        <v>43553</v>
      </c>
      <c r="W45" s="27">
        <v>43525</v>
      </c>
      <c r="X45" s="27">
        <v>43423</v>
      </c>
      <c r="Y45" s="27">
        <v>43343</v>
      </c>
      <c r="Z45" s="27">
        <v>43250</v>
      </c>
      <c r="AA45" s="27">
        <v>43217</v>
      </c>
    </row>
    <row r="46" spans="1:27" s="11" customFormat="1" x14ac:dyDescent="0.25">
      <c r="A46" s="11" t="s">
        <v>219</v>
      </c>
      <c r="C46" s="1" t="s">
        <v>44</v>
      </c>
      <c r="D46" s="27">
        <v>44832</v>
      </c>
      <c r="E46" s="27">
        <v>44706</v>
      </c>
      <c r="F46" s="27">
        <v>44678</v>
      </c>
      <c r="H46" s="27">
        <v>44529</v>
      </c>
      <c r="I46" s="27">
        <v>44469</v>
      </c>
      <c r="J46" s="27">
        <v>44336</v>
      </c>
      <c r="K46" s="27">
        <v>44286</v>
      </c>
      <c r="M46" s="27">
        <v>44165</v>
      </c>
      <c r="N46" s="27">
        <v>44099</v>
      </c>
      <c r="O46" s="27">
        <v>43959</v>
      </c>
      <c r="P46" s="27">
        <v>43910</v>
      </c>
      <c r="Q46" s="20"/>
      <c r="S46" s="27">
        <v>43777</v>
      </c>
      <c r="T46" s="27">
        <v>43735</v>
      </c>
      <c r="U46" s="27">
        <v>43598</v>
      </c>
      <c r="V46" s="27">
        <v>43543</v>
      </c>
      <c r="X46" s="27">
        <v>43418</v>
      </c>
      <c r="Y46" s="27">
        <v>43368</v>
      </c>
      <c r="Z46" s="27">
        <v>43235</v>
      </c>
      <c r="AA46" s="27">
        <v>43206</v>
      </c>
    </row>
    <row r="47" spans="1:27" s="11" customFormat="1" x14ac:dyDescent="0.25">
      <c r="A47" s="11" t="s">
        <v>215</v>
      </c>
      <c r="C47" s="1" t="s">
        <v>45</v>
      </c>
      <c r="D47" s="27">
        <v>44799</v>
      </c>
      <c r="E47" s="27">
        <v>44699</v>
      </c>
      <c r="F47" s="27">
        <v>44659</v>
      </c>
      <c r="H47" s="27">
        <v>44517</v>
      </c>
      <c r="I47" s="27">
        <v>44434</v>
      </c>
      <c r="J47" s="27">
        <v>44343</v>
      </c>
      <c r="K47" s="27">
        <v>44302</v>
      </c>
      <c r="M47" s="27">
        <v>44145</v>
      </c>
      <c r="N47" s="27">
        <v>44069</v>
      </c>
      <c r="O47" s="27">
        <v>43971</v>
      </c>
      <c r="P47" s="27">
        <v>43921</v>
      </c>
      <c r="Q47" s="20"/>
      <c r="S47" s="27">
        <v>43782</v>
      </c>
      <c r="T47" s="27">
        <v>43705</v>
      </c>
      <c r="U47" s="27">
        <v>43606</v>
      </c>
      <c r="V47" s="27">
        <v>43543</v>
      </c>
      <c r="X47" s="27">
        <v>43418</v>
      </c>
      <c r="Y47" s="27">
        <v>43369</v>
      </c>
      <c r="Z47" s="27">
        <v>43236</v>
      </c>
      <c r="AA47" s="27">
        <v>43180</v>
      </c>
    </row>
    <row r="48" spans="1:27" s="11" customFormat="1" x14ac:dyDescent="0.25">
      <c r="A48" s="11" t="s">
        <v>215</v>
      </c>
      <c r="C48" s="1" t="s">
        <v>46</v>
      </c>
      <c r="D48" s="27">
        <v>44809</v>
      </c>
      <c r="E48" s="27">
        <v>44698</v>
      </c>
      <c r="F48" s="27">
        <v>44663</v>
      </c>
      <c r="H48" s="27">
        <v>44523</v>
      </c>
      <c r="I48" s="27">
        <v>44454</v>
      </c>
      <c r="J48" s="27">
        <v>44336</v>
      </c>
      <c r="K48" s="27">
        <v>44301</v>
      </c>
      <c r="M48" s="27">
        <v>44158</v>
      </c>
      <c r="N48" s="27">
        <v>44067</v>
      </c>
      <c r="O48" s="27">
        <v>43972</v>
      </c>
      <c r="P48" s="27">
        <v>43937</v>
      </c>
      <c r="Q48" s="20"/>
      <c r="S48" s="27">
        <v>43794</v>
      </c>
      <c r="T48" s="27">
        <v>43686</v>
      </c>
      <c r="U48" s="27">
        <v>43608</v>
      </c>
      <c r="V48" s="27">
        <v>43559</v>
      </c>
      <c r="X48" s="27">
        <v>43430</v>
      </c>
      <c r="Y48" s="27">
        <v>43356</v>
      </c>
      <c r="Z48" s="27">
        <v>43244</v>
      </c>
      <c r="AA48" s="27">
        <v>43195</v>
      </c>
    </row>
    <row r="49" spans="1:27" s="11" customFormat="1" x14ac:dyDescent="0.25">
      <c r="A49" s="11" t="s">
        <v>219</v>
      </c>
      <c r="C49" s="1" t="s">
        <v>47</v>
      </c>
      <c r="D49" s="27">
        <v>44804</v>
      </c>
      <c r="E49" s="27">
        <v>44700</v>
      </c>
      <c r="F49" s="27">
        <v>44651</v>
      </c>
      <c r="H49" s="27">
        <v>44510</v>
      </c>
      <c r="I49" s="27">
        <v>44434</v>
      </c>
      <c r="J49" s="27">
        <v>44329</v>
      </c>
      <c r="K49" s="27">
        <v>44280</v>
      </c>
      <c r="M49" s="27">
        <v>44161</v>
      </c>
      <c r="N49" s="27">
        <v>44070</v>
      </c>
      <c r="O49" s="27">
        <v>43965</v>
      </c>
      <c r="P49" s="27">
        <v>43909</v>
      </c>
      <c r="Q49" s="20"/>
      <c r="S49" s="27">
        <v>43782</v>
      </c>
      <c r="T49" s="27">
        <v>43705</v>
      </c>
      <c r="U49" s="27">
        <v>43599</v>
      </c>
      <c r="V49" s="27">
        <v>43546</v>
      </c>
      <c r="X49" s="27">
        <v>43416</v>
      </c>
      <c r="Y49" s="27">
        <v>43341</v>
      </c>
      <c r="Z49" s="27">
        <v>43234</v>
      </c>
      <c r="AA49" s="27">
        <v>43175</v>
      </c>
    </row>
    <row r="50" spans="1:27" s="11" customFormat="1" x14ac:dyDescent="0.25">
      <c r="A50" s="11" t="s">
        <v>217</v>
      </c>
      <c r="C50" s="1" t="s">
        <v>48</v>
      </c>
      <c r="D50" s="27">
        <v>44834</v>
      </c>
      <c r="E50" s="27">
        <v>44711</v>
      </c>
      <c r="F50" s="27">
        <v>44680</v>
      </c>
      <c r="H50" s="27">
        <v>44529</v>
      </c>
      <c r="I50" s="27">
        <v>44469</v>
      </c>
      <c r="J50" s="27">
        <v>44344</v>
      </c>
      <c r="K50" s="27">
        <v>44316</v>
      </c>
      <c r="M50" s="27">
        <v>44162</v>
      </c>
      <c r="N50" s="27">
        <v>44104</v>
      </c>
      <c r="O50" s="27">
        <v>43980</v>
      </c>
      <c r="P50" s="27">
        <v>43951</v>
      </c>
      <c r="Q50" s="20"/>
      <c r="S50" s="27">
        <v>43798</v>
      </c>
      <c r="T50" s="27">
        <v>43738</v>
      </c>
      <c r="U50" s="27">
        <v>43615</v>
      </c>
      <c r="V50" s="27">
        <v>43581</v>
      </c>
      <c r="X50" s="27">
        <v>43430</v>
      </c>
      <c r="Y50" s="27">
        <v>43367</v>
      </c>
      <c r="Z50" s="27">
        <v>43248</v>
      </c>
      <c r="AA50" s="27">
        <v>43213</v>
      </c>
    </row>
    <row r="51" spans="1:27" s="11" customFormat="1" x14ac:dyDescent="0.25">
      <c r="A51" s="11" t="s">
        <v>218</v>
      </c>
      <c r="C51" s="1" t="s">
        <v>49</v>
      </c>
      <c r="D51" s="27">
        <v>44799</v>
      </c>
      <c r="E51" s="27">
        <v>44708</v>
      </c>
      <c r="F51" s="27">
        <v>44650</v>
      </c>
      <c r="H51" s="27">
        <v>44524</v>
      </c>
      <c r="I51" s="27">
        <v>44428</v>
      </c>
      <c r="J51" s="27">
        <v>44337</v>
      </c>
      <c r="K51" s="27">
        <v>44286</v>
      </c>
      <c r="M51" s="27">
        <v>44155</v>
      </c>
      <c r="N51" s="27">
        <v>44063</v>
      </c>
      <c r="O51" s="27">
        <v>43972</v>
      </c>
      <c r="P51" s="27">
        <v>43913</v>
      </c>
      <c r="Q51" s="20"/>
      <c r="S51" s="27">
        <v>43790</v>
      </c>
      <c r="T51" s="27">
        <v>43699</v>
      </c>
      <c r="U51" s="27">
        <v>43608</v>
      </c>
      <c r="V51" s="27">
        <v>43544</v>
      </c>
      <c r="X51" s="27">
        <v>43426</v>
      </c>
      <c r="Y51" s="27">
        <v>43333</v>
      </c>
      <c r="Z51" s="27">
        <v>43245</v>
      </c>
      <c r="AA51" s="27">
        <v>43175</v>
      </c>
    </row>
    <row r="52" spans="1:27" s="11" customFormat="1" x14ac:dyDescent="0.25">
      <c r="A52" s="11" t="s">
        <v>219</v>
      </c>
      <c r="C52" s="1" t="s">
        <v>50</v>
      </c>
      <c r="D52" s="27">
        <v>44826</v>
      </c>
      <c r="E52" s="27">
        <v>44708</v>
      </c>
      <c r="F52" s="27">
        <v>44672</v>
      </c>
      <c r="H52" s="27">
        <v>44529</v>
      </c>
      <c r="I52" s="27">
        <v>44455</v>
      </c>
      <c r="J52" s="27">
        <v>44336</v>
      </c>
      <c r="K52" s="27">
        <v>44316</v>
      </c>
      <c r="M52" s="27">
        <v>44158</v>
      </c>
      <c r="N52" s="27">
        <v>44096</v>
      </c>
      <c r="O52" s="27">
        <v>43976</v>
      </c>
      <c r="P52" s="27">
        <v>43929</v>
      </c>
      <c r="Q52" s="20"/>
      <c r="S52" s="27">
        <v>43783</v>
      </c>
      <c r="T52" s="27">
        <v>43720</v>
      </c>
      <c r="U52" s="27">
        <v>43601</v>
      </c>
      <c r="V52" s="27">
        <v>43565</v>
      </c>
      <c r="X52" s="27">
        <v>43419</v>
      </c>
      <c r="Y52" s="27">
        <v>43356</v>
      </c>
      <c r="Z52" s="27">
        <v>43250</v>
      </c>
      <c r="AA52" s="27">
        <v>43216</v>
      </c>
    </row>
    <row r="53" spans="1:27" s="11" customFormat="1" x14ac:dyDescent="0.25">
      <c r="A53" s="11" t="s">
        <v>214</v>
      </c>
      <c r="C53" s="1" t="s">
        <v>51</v>
      </c>
      <c r="D53" s="27">
        <v>44804</v>
      </c>
      <c r="E53" s="27">
        <v>44694</v>
      </c>
      <c r="F53" s="27">
        <v>44680</v>
      </c>
      <c r="G53" s="27">
        <v>44620</v>
      </c>
      <c r="H53" s="27">
        <v>44515</v>
      </c>
      <c r="I53" s="27">
        <v>44438</v>
      </c>
      <c r="J53" s="27">
        <v>44330</v>
      </c>
      <c r="K53" s="27">
        <v>44316</v>
      </c>
      <c r="L53" s="27">
        <v>44253</v>
      </c>
      <c r="M53" s="27">
        <v>44148</v>
      </c>
      <c r="N53" s="27">
        <v>44071</v>
      </c>
      <c r="O53" s="27">
        <v>43966</v>
      </c>
      <c r="P53" s="27">
        <v>43951</v>
      </c>
      <c r="Q53" s="20"/>
      <c r="R53" s="27">
        <v>43889</v>
      </c>
      <c r="S53" s="27">
        <v>43784</v>
      </c>
      <c r="T53" s="27">
        <v>43707</v>
      </c>
      <c r="U53" s="27">
        <v>43600</v>
      </c>
      <c r="V53" s="27">
        <v>43585</v>
      </c>
      <c r="W53" s="27">
        <v>43524</v>
      </c>
      <c r="X53" s="27">
        <v>43418</v>
      </c>
      <c r="Y53" s="27">
        <v>43342</v>
      </c>
      <c r="Z53" s="27">
        <v>43234</v>
      </c>
      <c r="AA53" s="27">
        <v>43217</v>
      </c>
    </row>
    <row r="54" spans="1:27" s="11" customFormat="1" x14ac:dyDescent="0.25">
      <c r="A54" s="11" t="s">
        <v>214</v>
      </c>
      <c r="C54" s="1" t="s">
        <v>52</v>
      </c>
      <c r="D54" s="27">
        <v>44818</v>
      </c>
      <c r="E54" s="27">
        <v>44705</v>
      </c>
      <c r="F54" s="27">
        <v>44643</v>
      </c>
      <c r="H54" s="27">
        <v>44525</v>
      </c>
      <c r="I54" s="27">
        <v>44455</v>
      </c>
      <c r="J54" s="27">
        <v>44343</v>
      </c>
      <c r="K54" s="27">
        <v>44280</v>
      </c>
      <c r="M54" s="27">
        <v>44161</v>
      </c>
      <c r="N54" s="27">
        <v>44077</v>
      </c>
      <c r="O54" s="27">
        <v>43973</v>
      </c>
      <c r="P54" s="27">
        <v>43916</v>
      </c>
      <c r="Q54" s="20"/>
      <c r="S54" s="27">
        <v>43790</v>
      </c>
      <c r="T54" s="27">
        <v>43707</v>
      </c>
      <c r="U54" s="27">
        <v>43614</v>
      </c>
      <c r="V54" s="27">
        <v>43545</v>
      </c>
      <c r="X54" s="27">
        <v>43427</v>
      </c>
      <c r="Y54" s="27">
        <v>43356</v>
      </c>
      <c r="Z54" s="27">
        <v>43244</v>
      </c>
      <c r="AA54" s="27">
        <v>43182</v>
      </c>
    </row>
    <row r="55" spans="1:27" s="11" customFormat="1" x14ac:dyDescent="0.25">
      <c r="A55" s="12" t="s">
        <v>213</v>
      </c>
      <c r="C55" s="1" t="s">
        <v>53</v>
      </c>
      <c r="D55" s="27">
        <v>44827</v>
      </c>
      <c r="E55" s="27">
        <v>44694</v>
      </c>
      <c r="F55" s="27">
        <v>44680</v>
      </c>
      <c r="H55" s="27">
        <v>44510</v>
      </c>
      <c r="I55" s="27">
        <v>44428</v>
      </c>
      <c r="J55" s="27">
        <v>44330</v>
      </c>
      <c r="K55" s="27">
        <v>44274</v>
      </c>
      <c r="M55" s="27">
        <v>44148</v>
      </c>
      <c r="N55" s="27">
        <v>44085</v>
      </c>
      <c r="O55" s="27">
        <v>43973</v>
      </c>
      <c r="P55" s="27">
        <v>43924</v>
      </c>
      <c r="Q55" s="20"/>
      <c r="S55" s="27">
        <v>43790</v>
      </c>
      <c r="T55" s="27">
        <v>43727</v>
      </c>
      <c r="U55" s="27">
        <v>43615</v>
      </c>
      <c r="V55" s="27">
        <v>43581</v>
      </c>
      <c r="X55" s="27">
        <v>43432</v>
      </c>
      <c r="Y55" s="27">
        <v>43370</v>
      </c>
      <c r="Z55" s="27">
        <v>43237</v>
      </c>
      <c r="AA55" s="27">
        <v>43216</v>
      </c>
    </row>
    <row r="58" spans="1:27" s="9" customFormat="1" x14ac:dyDescent="0.25">
      <c r="C58" s="9" t="s">
        <v>207</v>
      </c>
      <c r="D58" s="10">
        <v>44834</v>
      </c>
      <c r="E58" s="10">
        <v>44711</v>
      </c>
      <c r="F58" s="10">
        <v>44683</v>
      </c>
      <c r="H58" s="10">
        <v>44529</v>
      </c>
      <c r="I58" s="10">
        <v>44469</v>
      </c>
      <c r="J58" s="10">
        <v>44347</v>
      </c>
      <c r="K58" s="10">
        <v>44316</v>
      </c>
      <c r="M58" s="10">
        <v>44165</v>
      </c>
      <c r="N58" s="10">
        <v>44104</v>
      </c>
      <c r="O58" s="10">
        <v>44043</v>
      </c>
      <c r="P58" s="10">
        <v>44012</v>
      </c>
      <c r="Q58" s="5"/>
      <c r="S58" s="10">
        <v>43798</v>
      </c>
      <c r="T58" s="10">
        <v>43738</v>
      </c>
      <c r="U58" s="10">
        <v>43615</v>
      </c>
      <c r="V58" s="10">
        <v>43585</v>
      </c>
      <c r="X58" s="10">
        <v>43433</v>
      </c>
      <c r="Y58" s="10">
        <v>43374</v>
      </c>
      <c r="Z58" s="10">
        <v>43250</v>
      </c>
      <c r="AA58" s="10">
        <v>43220</v>
      </c>
    </row>
    <row r="62" spans="1:27" x14ac:dyDescent="0.25">
      <c r="C62" t="s">
        <v>220</v>
      </c>
    </row>
    <row r="63" spans="1:27" x14ac:dyDescent="0.25">
      <c r="A63" s="12" t="s">
        <v>213</v>
      </c>
      <c r="C63" s="1" t="s">
        <v>0</v>
      </c>
      <c r="D63" s="4">
        <f>D$58-D2</f>
        <v>43</v>
      </c>
      <c r="E63" s="4">
        <f t="shared" ref="E63:AA63" si="0">E$58-E2</f>
        <v>11</v>
      </c>
      <c r="F63" s="4">
        <f t="shared" si="0"/>
        <v>67</v>
      </c>
      <c r="G63" s="4"/>
      <c r="H63" s="4">
        <f t="shared" si="0"/>
        <v>24</v>
      </c>
      <c r="I63" s="4">
        <f t="shared" si="0"/>
        <v>49</v>
      </c>
      <c r="J63" s="4">
        <f t="shared" si="0"/>
        <v>3</v>
      </c>
      <c r="K63" s="4">
        <f t="shared" si="0"/>
        <v>1</v>
      </c>
      <c r="L63" s="4"/>
      <c r="M63" s="4">
        <f t="shared" si="0"/>
        <v>26</v>
      </c>
      <c r="N63" s="4">
        <f t="shared" si="0"/>
        <v>56</v>
      </c>
      <c r="O63" s="4">
        <f t="shared" si="0"/>
        <v>64</v>
      </c>
      <c r="P63" s="4">
        <f t="shared" si="0"/>
        <v>139</v>
      </c>
      <c r="Q63" s="6"/>
      <c r="R63" s="4"/>
      <c r="S63" s="4">
        <f t="shared" si="0"/>
        <v>22</v>
      </c>
      <c r="T63" s="4">
        <f t="shared" si="0"/>
        <v>48</v>
      </c>
      <c r="U63" s="4">
        <f t="shared" si="0"/>
        <v>11</v>
      </c>
      <c r="V63" s="4">
        <f t="shared" si="0"/>
        <v>57</v>
      </c>
      <c r="W63" s="4"/>
      <c r="X63" s="4">
        <f t="shared" si="0"/>
        <v>23</v>
      </c>
      <c r="Y63" s="4">
        <f t="shared" si="0"/>
        <v>34</v>
      </c>
      <c r="Z63" s="4">
        <f t="shared" si="0"/>
        <v>8</v>
      </c>
      <c r="AA63" s="4">
        <f t="shared" si="0"/>
        <v>50</v>
      </c>
    </row>
    <row r="64" spans="1:27" x14ac:dyDescent="0.25">
      <c r="A64" s="12" t="s">
        <v>213</v>
      </c>
      <c r="C64" s="1" t="s">
        <v>1</v>
      </c>
      <c r="D64" s="4">
        <f t="shared" ref="D64:AA64" si="1">D$58-D3</f>
        <v>36</v>
      </c>
      <c r="E64" s="4">
        <f t="shared" si="1"/>
        <v>11</v>
      </c>
      <c r="F64" s="4">
        <f t="shared" si="1"/>
        <v>39</v>
      </c>
      <c r="G64" s="4"/>
      <c r="H64" s="4">
        <f t="shared" si="1"/>
        <v>11</v>
      </c>
      <c r="I64" s="4">
        <f t="shared" si="1"/>
        <v>35</v>
      </c>
      <c r="J64" s="4">
        <f t="shared" si="1"/>
        <v>4</v>
      </c>
      <c r="K64" s="4">
        <f t="shared" si="1"/>
        <v>36</v>
      </c>
      <c r="L64" s="4"/>
      <c r="M64" s="4">
        <f t="shared" si="1"/>
        <v>11</v>
      </c>
      <c r="N64" s="4">
        <f t="shared" si="1"/>
        <v>20</v>
      </c>
      <c r="O64" s="4">
        <f t="shared" si="1"/>
        <v>63</v>
      </c>
      <c r="P64" s="4">
        <f t="shared" si="1"/>
        <v>110</v>
      </c>
      <c r="Q64" s="6"/>
      <c r="R64" s="4"/>
      <c r="S64" s="4">
        <f t="shared" si="1"/>
        <v>15</v>
      </c>
      <c r="T64" s="4">
        <f t="shared" si="1"/>
        <v>32</v>
      </c>
      <c r="U64" s="4">
        <f t="shared" si="1"/>
        <v>16</v>
      </c>
      <c r="V64" s="4">
        <f t="shared" si="1"/>
        <v>48</v>
      </c>
      <c r="W64" s="4"/>
      <c r="X64" s="4">
        <f t="shared" si="1"/>
        <v>14</v>
      </c>
      <c r="Y64" s="4">
        <f t="shared" si="1"/>
        <v>32</v>
      </c>
      <c r="Z64" s="4">
        <f t="shared" si="1"/>
        <v>14</v>
      </c>
      <c r="AA64" s="4">
        <f t="shared" si="1"/>
        <v>46</v>
      </c>
    </row>
    <row r="65" spans="1:27" x14ac:dyDescent="0.25">
      <c r="A65" s="12" t="s">
        <v>217</v>
      </c>
      <c r="C65" s="1" t="s">
        <v>2</v>
      </c>
      <c r="D65" s="4">
        <f t="shared" ref="D65:AA65" si="2">D$58-D4</f>
        <v>23</v>
      </c>
      <c r="E65" s="4">
        <f t="shared" si="2"/>
        <v>4</v>
      </c>
      <c r="F65" s="4">
        <f t="shared" si="2"/>
        <v>18</v>
      </c>
      <c r="G65" s="4"/>
      <c r="H65" s="4">
        <f t="shared" si="2"/>
        <v>4</v>
      </c>
      <c r="I65" s="4">
        <f t="shared" si="2"/>
        <v>29</v>
      </c>
      <c r="J65" s="4">
        <f t="shared" si="2"/>
        <v>0</v>
      </c>
      <c r="K65" s="4">
        <f t="shared" si="2"/>
        <v>8</v>
      </c>
      <c r="L65" s="4"/>
      <c r="M65" s="4">
        <f t="shared" si="2"/>
        <v>5</v>
      </c>
      <c r="N65" s="4">
        <f t="shared" si="2"/>
        <v>27</v>
      </c>
      <c r="O65" s="4">
        <f t="shared" si="2"/>
        <v>64</v>
      </c>
      <c r="P65" s="4">
        <f t="shared" si="2"/>
        <v>83</v>
      </c>
      <c r="Q65" s="6"/>
      <c r="R65" s="4"/>
      <c r="S65" s="4">
        <f t="shared" si="2"/>
        <v>8</v>
      </c>
      <c r="T65" s="4">
        <f t="shared" si="2"/>
        <v>32</v>
      </c>
      <c r="U65" s="4">
        <f t="shared" si="2"/>
        <v>7</v>
      </c>
      <c r="V65" s="4">
        <f t="shared" si="2"/>
        <v>34</v>
      </c>
      <c r="W65" s="4"/>
      <c r="X65" s="4">
        <f t="shared" si="2"/>
        <v>15</v>
      </c>
      <c r="Y65" s="4">
        <f t="shared" si="2"/>
        <v>34</v>
      </c>
      <c r="Z65" s="4">
        <f t="shared" si="2"/>
        <v>6</v>
      </c>
      <c r="AA65" s="4">
        <f t="shared" si="2"/>
        <v>39</v>
      </c>
    </row>
    <row r="66" spans="1:27" x14ac:dyDescent="0.25">
      <c r="A66" s="11" t="s">
        <v>212</v>
      </c>
      <c r="C66" s="1" t="s">
        <v>3</v>
      </c>
      <c r="D66" s="4">
        <f t="shared" ref="D66:AA66" si="3">D$58-D5</f>
        <v>64</v>
      </c>
      <c r="E66" s="4">
        <f t="shared" si="3"/>
        <v>32</v>
      </c>
      <c r="F66" s="4">
        <f t="shared" si="3"/>
        <v>32</v>
      </c>
      <c r="G66" s="4"/>
      <c r="H66" s="4">
        <f t="shared" si="3"/>
        <v>32</v>
      </c>
      <c r="I66" s="4">
        <f t="shared" si="3"/>
        <v>63</v>
      </c>
      <c r="J66" s="4">
        <f t="shared" si="3"/>
        <v>32</v>
      </c>
      <c r="K66" s="4">
        <f t="shared" si="3"/>
        <v>29</v>
      </c>
      <c r="L66" s="4"/>
      <c r="M66" s="4">
        <f t="shared" si="3"/>
        <v>32</v>
      </c>
      <c r="N66" s="4">
        <f t="shared" si="3"/>
        <v>62</v>
      </c>
      <c r="O66" s="4">
        <f t="shared" si="3"/>
        <v>86</v>
      </c>
      <c r="P66" s="4">
        <f t="shared" si="3"/>
        <v>103</v>
      </c>
      <c r="Q66" s="6"/>
      <c r="R66" s="4"/>
      <c r="S66" s="4">
        <f t="shared" si="3"/>
        <v>36</v>
      </c>
      <c r="T66" s="4">
        <f t="shared" si="3"/>
        <v>73</v>
      </c>
      <c r="U66" s="4">
        <f t="shared" si="3"/>
        <v>35</v>
      </c>
      <c r="V66" s="4">
        <f t="shared" si="3"/>
        <v>40</v>
      </c>
      <c r="W66" s="4"/>
      <c r="X66" s="4">
        <f t="shared" si="3"/>
        <v>35</v>
      </c>
      <c r="Y66" s="4">
        <f t="shared" si="3"/>
        <v>73</v>
      </c>
      <c r="Z66" s="4">
        <f t="shared" si="3"/>
        <v>34</v>
      </c>
      <c r="AA66" s="4">
        <f t="shared" si="3"/>
        <v>46</v>
      </c>
    </row>
    <row r="67" spans="1:27" x14ac:dyDescent="0.25">
      <c r="A67" s="12" t="s">
        <v>213</v>
      </c>
      <c r="C67" s="1" t="s">
        <v>4</v>
      </c>
      <c r="D67" s="4">
        <f t="shared" ref="D67:AA67" si="4">D$58-D6</f>
        <v>67</v>
      </c>
      <c r="E67" s="4">
        <f t="shared" si="4"/>
        <v>32</v>
      </c>
      <c r="F67" s="4">
        <f t="shared" si="4"/>
        <v>60</v>
      </c>
      <c r="G67" s="4"/>
      <c r="H67" s="4">
        <f t="shared" si="4"/>
        <v>25</v>
      </c>
      <c r="I67" s="4">
        <f t="shared" si="4"/>
        <v>57</v>
      </c>
      <c r="J67" s="4">
        <f t="shared" si="4"/>
        <v>25</v>
      </c>
      <c r="K67" s="4">
        <f t="shared" si="4"/>
        <v>64</v>
      </c>
      <c r="L67" s="4"/>
      <c r="M67" s="4">
        <f t="shared" si="4"/>
        <v>25</v>
      </c>
      <c r="N67" s="4">
        <f t="shared" si="4"/>
        <v>56</v>
      </c>
      <c r="O67" s="4">
        <f t="shared" si="4"/>
        <v>80</v>
      </c>
      <c r="P67" s="4">
        <f t="shared" si="4"/>
        <v>124</v>
      </c>
      <c r="Q67" s="6"/>
      <c r="R67" s="4"/>
      <c r="S67" s="4">
        <f t="shared" si="4"/>
        <v>23</v>
      </c>
      <c r="T67" s="4">
        <f t="shared" si="4"/>
        <v>54</v>
      </c>
      <c r="U67" s="4">
        <f t="shared" si="4"/>
        <v>21</v>
      </c>
      <c r="V67" s="4">
        <f t="shared" si="4"/>
        <v>63</v>
      </c>
      <c r="W67" s="4"/>
      <c r="X67" s="4">
        <f t="shared" si="4"/>
        <v>22</v>
      </c>
      <c r="Y67" s="4">
        <f t="shared" si="4"/>
        <v>54</v>
      </c>
      <c r="Z67" s="4">
        <f t="shared" si="4"/>
        <v>20</v>
      </c>
      <c r="AA67" s="4">
        <f t="shared" si="4"/>
        <v>62</v>
      </c>
    </row>
    <row r="68" spans="1:27" x14ac:dyDescent="0.25">
      <c r="A68" s="11" t="s">
        <v>214</v>
      </c>
      <c r="C68" s="1" t="s">
        <v>5</v>
      </c>
      <c r="D68" s="4">
        <f t="shared" ref="D68:AA68" si="5">D$58-D7</f>
        <v>44</v>
      </c>
      <c r="E68" s="4">
        <f t="shared" si="5"/>
        <v>18</v>
      </c>
      <c r="F68" s="4">
        <f t="shared" si="5"/>
        <v>40</v>
      </c>
      <c r="G68" s="4"/>
      <c r="H68" s="4">
        <f t="shared" si="5"/>
        <v>13</v>
      </c>
      <c r="I68" s="4">
        <f t="shared" si="5"/>
        <v>44</v>
      </c>
      <c r="J68" s="4">
        <f t="shared" si="5"/>
        <v>19</v>
      </c>
      <c r="K68" s="4">
        <f t="shared" si="5"/>
        <v>37</v>
      </c>
      <c r="L68" s="4"/>
      <c r="M68" s="4">
        <f t="shared" si="5"/>
        <v>12</v>
      </c>
      <c r="N68" s="4">
        <f t="shared" si="5"/>
        <v>42</v>
      </c>
      <c r="O68" s="4">
        <f t="shared" si="5"/>
        <v>79</v>
      </c>
      <c r="P68" s="4">
        <f t="shared" si="5"/>
        <v>105</v>
      </c>
      <c r="Q68" s="6"/>
      <c r="R68" s="4"/>
      <c r="S68" s="4">
        <f t="shared" si="5"/>
        <v>9</v>
      </c>
      <c r="T68" s="4">
        <f t="shared" si="5"/>
        <v>41</v>
      </c>
      <c r="U68" s="4">
        <f t="shared" si="5"/>
        <v>15</v>
      </c>
      <c r="V68" s="4">
        <f t="shared" si="5"/>
        <v>47</v>
      </c>
      <c r="W68" s="4"/>
      <c r="X68" s="4">
        <f t="shared" si="5"/>
        <v>15</v>
      </c>
      <c r="Y68" s="4">
        <f t="shared" si="5"/>
        <v>46</v>
      </c>
      <c r="Z68" s="4">
        <f t="shared" si="5"/>
        <v>15</v>
      </c>
      <c r="AA68" s="4">
        <f t="shared" si="5"/>
        <v>47</v>
      </c>
    </row>
    <row r="69" spans="1:27" x14ac:dyDescent="0.25">
      <c r="A69" s="12" t="s">
        <v>213</v>
      </c>
      <c r="C69" s="1" t="s">
        <v>6</v>
      </c>
      <c r="D69" s="4">
        <f t="shared" ref="D69:AA69" si="6">D$58-D8</f>
        <v>64</v>
      </c>
      <c r="E69" s="4">
        <f t="shared" si="6"/>
        <v>34</v>
      </c>
      <c r="F69" s="4">
        <f t="shared" si="6"/>
        <v>68</v>
      </c>
      <c r="G69" s="4"/>
      <c r="H69" s="4">
        <f t="shared" si="6"/>
        <v>33</v>
      </c>
      <c r="I69" s="4">
        <f t="shared" si="6"/>
        <v>64</v>
      </c>
      <c r="J69" s="4">
        <f t="shared" si="6"/>
        <v>33</v>
      </c>
      <c r="K69" s="4">
        <f t="shared" si="6"/>
        <v>66</v>
      </c>
      <c r="L69" s="4"/>
      <c r="M69" s="4">
        <f t="shared" si="6"/>
        <v>34</v>
      </c>
      <c r="N69" s="4">
        <f t="shared" si="6"/>
        <v>63</v>
      </c>
      <c r="O69" s="4">
        <f t="shared" si="6"/>
        <v>94</v>
      </c>
      <c r="P69" s="4">
        <f t="shared" si="6"/>
        <v>131</v>
      </c>
      <c r="Q69" s="6"/>
      <c r="R69" s="4"/>
      <c r="S69" s="4">
        <f t="shared" si="6"/>
        <v>30</v>
      </c>
      <c r="T69" s="4">
        <f t="shared" si="6"/>
        <v>69</v>
      </c>
      <c r="U69" s="4">
        <f t="shared" si="6"/>
        <v>30</v>
      </c>
      <c r="V69" s="4">
        <f t="shared" si="6"/>
        <v>67</v>
      </c>
      <c r="W69" s="4"/>
      <c r="X69" s="4">
        <f t="shared" si="6"/>
        <v>29</v>
      </c>
      <c r="Y69" s="4">
        <f t="shared" si="6"/>
        <v>68</v>
      </c>
      <c r="Z69" s="4">
        <f t="shared" si="6"/>
        <v>36</v>
      </c>
      <c r="AA69" s="4">
        <f t="shared" si="6"/>
        <v>76</v>
      </c>
    </row>
    <row r="70" spans="1:27" x14ac:dyDescent="0.25">
      <c r="A70" s="12" t="s">
        <v>215</v>
      </c>
      <c r="C70" s="1" t="s">
        <v>7</v>
      </c>
      <c r="D70" s="4">
        <f t="shared" ref="D70:AA70" si="7">D$58-D9</f>
        <v>43</v>
      </c>
      <c r="E70" s="4">
        <f t="shared" si="7"/>
        <v>25</v>
      </c>
      <c r="F70" s="4">
        <f t="shared" si="7"/>
        <v>51</v>
      </c>
      <c r="G70" s="4"/>
      <c r="H70" s="4">
        <f t="shared" si="7"/>
        <v>23</v>
      </c>
      <c r="I70" s="4">
        <f t="shared" si="7"/>
        <v>40</v>
      </c>
      <c r="J70" s="4">
        <f t="shared" si="7"/>
        <v>16</v>
      </c>
      <c r="K70" s="4">
        <f t="shared" si="7"/>
        <v>48</v>
      </c>
      <c r="L70" s="4"/>
      <c r="M70" s="4">
        <f t="shared" si="7"/>
        <v>23</v>
      </c>
      <c r="N70" s="4">
        <f t="shared" si="7"/>
        <v>42</v>
      </c>
      <c r="O70" s="4">
        <f t="shared" si="7"/>
        <v>77</v>
      </c>
      <c r="P70" s="4">
        <f t="shared" si="7"/>
        <v>109</v>
      </c>
      <c r="Q70" s="6"/>
      <c r="R70" s="4"/>
      <c r="S70" s="4">
        <f t="shared" si="7"/>
        <v>22</v>
      </c>
      <c r="T70" s="4">
        <f t="shared" si="7"/>
        <v>42</v>
      </c>
      <c r="U70" s="4">
        <f t="shared" si="7"/>
        <v>21</v>
      </c>
      <c r="V70" s="4">
        <f t="shared" si="7"/>
        <v>47</v>
      </c>
      <c r="W70" s="4"/>
      <c r="X70" s="4">
        <f t="shared" si="7"/>
        <v>21</v>
      </c>
      <c r="Y70" s="4">
        <f t="shared" si="7"/>
        <v>41</v>
      </c>
      <c r="Z70" s="4">
        <f t="shared" si="7"/>
        <v>15</v>
      </c>
      <c r="AA70" s="4">
        <f t="shared" si="7"/>
        <v>42</v>
      </c>
    </row>
    <row r="71" spans="1:27" x14ac:dyDescent="0.25">
      <c r="A71" s="12" t="s">
        <v>216</v>
      </c>
      <c r="C71" s="1" t="s">
        <v>8</v>
      </c>
      <c r="D71" s="4">
        <f t="shared" ref="D71:AA71" si="8">D$58-D10</f>
        <v>44</v>
      </c>
      <c r="E71" s="4">
        <f t="shared" si="8"/>
        <v>19</v>
      </c>
      <c r="F71" s="4">
        <f t="shared" si="8"/>
        <v>39</v>
      </c>
      <c r="G71" s="4"/>
      <c r="H71" s="4">
        <f t="shared" si="8"/>
        <v>20</v>
      </c>
      <c r="I71" s="4">
        <f t="shared" si="8"/>
        <v>43</v>
      </c>
      <c r="J71" s="4">
        <f t="shared" si="8"/>
        <v>19</v>
      </c>
      <c r="K71" s="4">
        <f t="shared" si="8"/>
        <v>36</v>
      </c>
      <c r="L71" s="4"/>
      <c r="M71" s="4">
        <f t="shared" si="8"/>
        <v>20</v>
      </c>
      <c r="N71" s="4">
        <f t="shared" si="8"/>
        <v>34</v>
      </c>
      <c r="O71" s="4">
        <f t="shared" si="8"/>
        <v>78</v>
      </c>
      <c r="P71" s="4">
        <f t="shared" si="8"/>
        <v>110</v>
      </c>
      <c r="Q71" s="6"/>
      <c r="R71" s="4"/>
      <c r="S71" s="4">
        <f t="shared" si="8"/>
        <v>22</v>
      </c>
      <c r="T71" s="4">
        <f t="shared" si="8"/>
        <v>32</v>
      </c>
      <c r="U71" s="4">
        <f t="shared" si="8"/>
        <v>16</v>
      </c>
      <c r="V71" s="4">
        <f t="shared" si="8"/>
        <v>40</v>
      </c>
      <c r="W71" s="4"/>
      <c r="X71" s="4">
        <f t="shared" si="8"/>
        <v>21</v>
      </c>
      <c r="Y71" s="4">
        <f t="shared" si="8"/>
        <v>39</v>
      </c>
      <c r="Z71" s="4">
        <f t="shared" si="8"/>
        <v>20</v>
      </c>
      <c r="AA71" s="4">
        <f t="shared" si="8"/>
        <v>39</v>
      </c>
    </row>
    <row r="72" spans="1:27" x14ac:dyDescent="0.25">
      <c r="A72" s="11" t="s">
        <v>212</v>
      </c>
      <c r="C72" s="1" t="s">
        <v>9</v>
      </c>
      <c r="D72" s="4">
        <f t="shared" ref="D72:AA72" si="9">D$58-D11</f>
        <v>72</v>
      </c>
      <c r="E72" s="4">
        <f t="shared" si="9"/>
        <v>33</v>
      </c>
      <c r="F72" s="4">
        <f t="shared" si="9"/>
        <v>40</v>
      </c>
      <c r="G72" s="4"/>
      <c r="H72" s="4">
        <f t="shared" si="9"/>
        <v>31</v>
      </c>
      <c r="I72" s="4">
        <f t="shared" si="9"/>
        <v>49</v>
      </c>
      <c r="J72" s="4">
        <f t="shared" si="9"/>
        <v>33</v>
      </c>
      <c r="K72" s="4">
        <f t="shared" si="9"/>
        <v>30</v>
      </c>
      <c r="L72" s="4"/>
      <c r="M72" s="4">
        <f t="shared" si="9"/>
        <v>32</v>
      </c>
      <c r="N72" s="4">
        <f t="shared" si="9"/>
        <v>49</v>
      </c>
      <c r="O72" s="4">
        <f t="shared" si="9"/>
        <v>78</v>
      </c>
      <c r="P72" s="4">
        <f t="shared" si="9"/>
        <v>110</v>
      </c>
      <c r="Q72" s="6"/>
      <c r="R72" s="4"/>
      <c r="S72" s="4">
        <f t="shared" si="9"/>
        <v>30</v>
      </c>
      <c r="T72" s="4">
        <f t="shared" si="9"/>
        <v>41</v>
      </c>
      <c r="U72" s="4">
        <f t="shared" si="9"/>
        <v>30</v>
      </c>
      <c r="V72" s="4">
        <f t="shared" si="9"/>
        <v>49</v>
      </c>
      <c r="W72" s="4"/>
      <c r="X72" s="4">
        <f t="shared" si="9"/>
        <v>30</v>
      </c>
      <c r="Y72" s="4">
        <f t="shared" si="9"/>
        <v>53</v>
      </c>
      <c r="Z72" s="4">
        <f t="shared" si="9"/>
        <v>33</v>
      </c>
      <c r="AA72" s="4">
        <f t="shared" si="9"/>
        <v>54</v>
      </c>
    </row>
    <row r="73" spans="1:27" x14ac:dyDescent="0.25">
      <c r="A73" s="11" t="s">
        <v>212</v>
      </c>
      <c r="C73" s="1" t="s">
        <v>10</v>
      </c>
      <c r="D73" s="4">
        <f t="shared" ref="D73:AA73" si="10">D$58-D12</f>
        <v>43</v>
      </c>
      <c r="E73" s="4">
        <f t="shared" si="10"/>
        <v>11</v>
      </c>
      <c r="F73" s="4">
        <f t="shared" si="10"/>
        <v>40</v>
      </c>
      <c r="G73" s="4"/>
      <c r="H73" s="4">
        <f t="shared" si="10"/>
        <v>4</v>
      </c>
      <c r="I73" s="4">
        <f t="shared" si="10"/>
        <v>28</v>
      </c>
      <c r="J73" s="4">
        <f t="shared" si="10"/>
        <v>11</v>
      </c>
      <c r="K73" s="4">
        <f t="shared" si="10"/>
        <v>36</v>
      </c>
      <c r="L73" s="4"/>
      <c r="M73" s="4">
        <f t="shared" si="10"/>
        <v>11</v>
      </c>
      <c r="N73" s="4">
        <f t="shared" si="10"/>
        <v>41</v>
      </c>
      <c r="O73" s="4">
        <f t="shared" si="10"/>
        <v>57</v>
      </c>
      <c r="P73" s="4">
        <f t="shared" si="10"/>
        <v>110</v>
      </c>
      <c r="Q73" s="6"/>
      <c r="R73" s="4"/>
      <c r="S73" s="4">
        <f t="shared" si="10"/>
        <v>15</v>
      </c>
      <c r="T73" s="4">
        <f t="shared" si="10"/>
        <v>6</v>
      </c>
      <c r="U73" s="4">
        <f t="shared" si="10"/>
        <v>13</v>
      </c>
      <c r="V73" s="4">
        <f t="shared" si="10"/>
        <v>47</v>
      </c>
      <c r="W73" s="4"/>
      <c r="X73" s="4">
        <f t="shared" si="10"/>
        <v>8</v>
      </c>
      <c r="Y73" s="4">
        <f t="shared" si="10"/>
        <v>32</v>
      </c>
      <c r="Z73" s="4">
        <f t="shared" si="10"/>
        <v>7</v>
      </c>
      <c r="AA73" s="4">
        <f t="shared" si="10"/>
        <v>47</v>
      </c>
    </row>
    <row r="74" spans="1:27" x14ac:dyDescent="0.25">
      <c r="A74" s="12" t="s">
        <v>213</v>
      </c>
      <c r="C74" s="1" t="s">
        <v>11</v>
      </c>
      <c r="D74" s="4">
        <f t="shared" ref="D74:AA74" si="11">D$58-D13</f>
        <v>58</v>
      </c>
      <c r="E74" s="4">
        <f t="shared" si="11"/>
        <v>19</v>
      </c>
      <c r="F74" s="4">
        <f t="shared" si="11"/>
        <v>60</v>
      </c>
      <c r="G74" s="4"/>
      <c r="H74" s="4">
        <f t="shared" si="11"/>
        <v>26</v>
      </c>
      <c r="I74" s="4">
        <f t="shared" si="11"/>
        <v>58</v>
      </c>
      <c r="J74" s="4">
        <f t="shared" si="11"/>
        <v>32</v>
      </c>
      <c r="K74" s="4">
        <f t="shared" si="11"/>
        <v>58</v>
      </c>
      <c r="L74" s="4"/>
      <c r="M74" s="4">
        <f t="shared" si="11"/>
        <v>32</v>
      </c>
      <c r="N74" s="4">
        <f t="shared" si="11"/>
        <v>62</v>
      </c>
      <c r="O74" s="4">
        <f t="shared" si="11"/>
        <v>92</v>
      </c>
      <c r="P74" s="4">
        <f t="shared" si="11"/>
        <v>110</v>
      </c>
      <c r="Q74" s="6"/>
      <c r="R74" s="4"/>
      <c r="S74" s="4">
        <f t="shared" si="11"/>
        <v>29</v>
      </c>
      <c r="T74" s="4">
        <f t="shared" si="11"/>
        <v>60</v>
      </c>
      <c r="U74" s="4">
        <f t="shared" si="11"/>
        <v>30</v>
      </c>
      <c r="V74" s="4">
        <f t="shared" si="11"/>
        <v>62</v>
      </c>
      <c r="W74" s="4"/>
      <c r="X74" s="4">
        <f t="shared" si="11"/>
        <v>30</v>
      </c>
      <c r="Y74" s="4">
        <f t="shared" si="11"/>
        <v>62</v>
      </c>
      <c r="Z74" s="4">
        <f t="shared" si="11"/>
        <v>20</v>
      </c>
      <c r="AA74" s="4">
        <f t="shared" si="11"/>
        <v>61</v>
      </c>
    </row>
    <row r="75" spans="1:27" x14ac:dyDescent="0.25">
      <c r="A75" s="12" t="s">
        <v>216</v>
      </c>
      <c r="C75" s="1" t="s">
        <v>12</v>
      </c>
      <c r="D75" s="4">
        <f t="shared" ref="D75:AA75" si="12">D$58-D14</f>
        <v>65</v>
      </c>
      <c r="E75" s="4">
        <f t="shared" si="12"/>
        <v>35</v>
      </c>
      <c r="F75" s="4">
        <f t="shared" si="12"/>
        <v>75</v>
      </c>
      <c r="G75" s="4"/>
      <c r="H75" s="4">
        <f t="shared" si="12"/>
        <v>35</v>
      </c>
      <c r="I75" s="4">
        <f t="shared" si="12"/>
        <v>64</v>
      </c>
      <c r="J75" s="4">
        <f t="shared" si="12"/>
        <v>40</v>
      </c>
      <c r="K75" s="4">
        <f t="shared" si="12"/>
        <v>66</v>
      </c>
      <c r="L75" s="4"/>
      <c r="M75" s="4">
        <f t="shared" si="12"/>
        <v>33</v>
      </c>
      <c r="N75" s="4">
        <f t="shared" si="12"/>
        <v>63</v>
      </c>
      <c r="O75" s="4">
        <f t="shared" si="12"/>
        <v>94</v>
      </c>
      <c r="P75" s="4">
        <f t="shared" si="12"/>
        <v>128</v>
      </c>
      <c r="Q75" s="6"/>
      <c r="R75" s="4"/>
      <c r="S75" s="4">
        <f t="shared" si="12"/>
        <v>32</v>
      </c>
      <c r="T75" s="4">
        <f t="shared" si="12"/>
        <v>68</v>
      </c>
      <c r="U75" s="4">
        <f t="shared" si="12"/>
        <v>31</v>
      </c>
      <c r="V75" s="4">
        <f t="shared" si="12"/>
        <v>47</v>
      </c>
      <c r="W75" s="4"/>
      <c r="X75" s="4">
        <f t="shared" si="12"/>
        <v>36</v>
      </c>
      <c r="Y75" s="4">
        <f t="shared" si="12"/>
        <v>69</v>
      </c>
      <c r="Z75" s="4">
        <f t="shared" si="12"/>
        <v>35</v>
      </c>
      <c r="AA75" s="4">
        <f t="shared" si="12"/>
        <v>69</v>
      </c>
    </row>
    <row r="76" spans="1:27" x14ac:dyDescent="0.25">
      <c r="A76" s="11" t="s">
        <v>212</v>
      </c>
      <c r="C76" s="1" t="s">
        <v>13</v>
      </c>
      <c r="D76" s="4">
        <f t="shared" ref="D76:AA76" si="13">D$58-D15</f>
        <v>10</v>
      </c>
      <c r="E76" s="4">
        <f t="shared" si="13"/>
        <v>6</v>
      </c>
      <c r="F76" s="4">
        <f t="shared" si="13"/>
        <v>41</v>
      </c>
      <c r="G76" s="4"/>
      <c r="H76" s="4">
        <f t="shared" si="13"/>
        <v>6</v>
      </c>
      <c r="I76" s="4">
        <f t="shared" si="13"/>
        <v>2</v>
      </c>
      <c r="J76" s="4">
        <f t="shared" si="13"/>
        <v>6</v>
      </c>
      <c r="K76" s="4">
        <f t="shared" si="13"/>
        <v>38</v>
      </c>
      <c r="L76" s="4"/>
      <c r="M76" s="4">
        <f t="shared" si="13"/>
        <v>13</v>
      </c>
      <c r="N76" s="4">
        <f t="shared" si="13"/>
        <v>15</v>
      </c>
      <c r="O76" s="4">
        <f t="shared" si="13"/>
        <v>66</v>
      </c>
      <c r="P76" s="4">
        <f t="shared" si="13"/>
        <v>91</v>
      </c>
      <c r="Q76" s="6"/>
      <c r="R76" s="4"/>
      <c r="S76" s="4">
        <f t="shared" si="13"/>
        <v>17</v>
      </c>
      <c r="T76" s="4">
        <f t="shared" si="13"/>
        <v>49</v>
      </c>
      <c r="U76" s="4">
        <f t="shared" si="13"/>
        <v>2</v>
      </c>
      <c r="V76" s="4">
        <f t="shared" si="13"/>
        <v>49</v>
      </c>
      <c r="W76" s="4"/>
      <c r="X76" s="4">
        <f t="shared" si="13"/>
        <v>16</v>
      </c>
      <c r="Y76" s="4">
        <f t="shared" si="13"/>
        <v>55</v>
      </c>
      <c r="Z76" s="4">
        <f t="shared" si="13"/>
        <v>15</v>
      </c>
      <c r="AA76" s="4">
        <f t="shared" si="13"/>
        <v>55</v>
      </c>
    </row>
    <row r="77" spans="1:27" x14ac:dyDescent="0.25">
      <c r="A77" s="12" t="s">
        <v>213</v>
      </c>
      <c r="C77" s="1" t="s">
        <v>14</v>
      </c>
      <c r="D77" s="4">
        <f t="shared" ref="D77:AA77" si="14">D$58-D16</f>
        <v>58</v>
      </c>
      <c r="E77" s="4">
        <f t="shared" si="14"/>
        <v>33</v>
      </c>
      <c r="F77" s="4">
        <f t="shared" si="14"/>
        <v>61</v>
      </c>
      <c r="G77" s="4"/>
      <c r="H77" s="4">
        <f t="shared" si="14"/>
        <v>33</v>
      </c>
      <c r="I77" s="4">
        <f t="shared" si="14"/>
        <v>57</v>
      </c>
      <c r="J77" s="4">
        <f t="shared" si="14"/>
        <v>33</v>
      </c>
      <c r="K77" s="4">
        <f t="shared" si="14"/>
        <v>63</v>
      </c>
      <c r="L77" s="4"/>
      <c r="M77" s="4">
        <f t="shared" si="14"/>
        <v>26</v>
      </c>
      <c r="N77" s="4">
        <f t="shared" si="14"/>
        <v>42</v>
      </c>
      <c r="O77" s="4">
        <f t="shared" si="14"/>
        <v>86</v>
      </c>
      <c r="P77" s="4">
        <f t="shared" si="14"/>
        <v>123</v>
      </c>
      <c r="Q77" s="6"/>
      <c r="R77" s="4"/>
      <c r="S77" s="4">
        <f t="shared" si="14"/>
        <v>24</v>
      </c>
      <c r="T77" s="4">
        <f t="shared" si="14"/>
        <v>55</v>
      </c>
      <c r="U77" s="4">
        <f t="shared" si="14"/>
        <v>23</v>
      </c>
      <c r="V77" s="4">
        <f t="shared" si="14"/>
        <v>61</v>
      </c>
      <c r="W77" s="4"/>
      <c r="X77" s="4">
        <f t="shared" si="14"/>
        <v>21</v>
      </c>
      <c r="Y77" s="4">
        <f t="shared" si="14"/>
        <v>53</v>
      </c>
      <c r="Z77" s="4">
        <f t="shared" si="14"/>
        <v>20</v>
      </c>
      <c r="AA77" s="4">
        <f t="shared" si="14"/>
        <v>53</v>
      </c>
    </row>
    <row r="78" spans="1:27" x14ac:dyDescent="0.25">
      <c r="A78" s="11" t="s">
        <v>212</v>
      </c>
      <c r="C78" s="1" t="s">
        <v>15</v>
      </c>
      <c r="D78" s="4">
        <f t="shared" ref="D78:AA78" si="15">D$58-D17</f>
        <v>23</v>
      </c>
      <c r="E78" s="4">
        <f t="shared" si="15"/>
        <v>5</v>
      </c>
      <c r="F78" s="4">
        <f t="shared" si="15"/>
        <v>33</v>
      </c>
      <c r="G78" s="4"/>
      <c r="H78" s="4">
        <f t="shared" si="15"/>
        <v>12</v>
      </c>
      <c r="I78" s="4">
        <f t="shared" si="15"/>
        <v>15</v>
      </c>
      <c r="J78" s="4">
        <f t="shared" si="15"/>
        <v>12</v>
      </c>
      <c r="K78" s="4">
        <f t="shared" si="15"/>
        <v>30</v>
      </c>
      <c r="L78" s="4"/>
      <c r="M78" s="4">
        <f t="shared" si="15"/>
        <v>12</v>
      </c>
      <c r="N78" s="4">
        <f t="shared" si="15"/>
        <v>42</v>
      </c>
      <c r="O78" s="4">
        <f t="shared" si="15"/>
        <v>79</v>
      </c>
      <c r="P78" s="4">
        <f t="shared" si="15"/>
        <v>90</v>
      </c>
      <c r="Q78" s="6"/>
      <c r="R78" s="4"/>
      <c r="S78" s="4">
        <f t="shared" si="15"/>
        <v>16</v>
      </c>
      <c r="T78" s="4">
        <f t="shared" si="15"/>
        <v>0</v>
      </c>
      <c r="U78" s="4">
        <f t="shared" si="15"/>
        <v>3</v>
      </c>
      <c r="V78" s="4">
        <f t="shared" si="15"/>
        <v>27</v>
      </c>
      <c r="W78" s="4"/>
      <c r="X78" s="4">
        <f t="shared" si="15"/>
        <v>23</v>
      </c>
      <c r="Y78" s="4">
        <f t="shared" si="15"/>
        <v>40</v>
      </c>
      <c r="Z78" s="4">
        <f t="shared" si="15"/>
        <v>14</v>
      </c>
      <c r="AA78" s="4">
        <f t="shared" si="15"/>
        <v>48</v>
      </c>
    </row>
    <row r="79" spans="1:27" s="34" customFormat="1" x14ac:dyDescent="0.25">
      <c r="A79" s="11" t="s">
        <v>214</v>
      </c>
      <c r="C79" s="31" t="s">
        <v>16</v>
      </c>
      <c r="D79" s="32">
        <f t="shared" ref="D79:AA79" si="16">D$58-D18</f>
        <v>43</v>
      </c>
      <c r="E79" s="32">
        <f t="shared" si="16"/>
        <v>11</v>
      </c>
      <c r="F79" s="32">
        <f t="shared" si="16"/>
        <v>46</v>
      </c>
      <c r="G79" s="32"/>
      <c r="H79" s="32">
        <f t="shared" si="16"/>
        <v>11</v>
      </c>
      <c r="I79" s="32">
        <f t="shared" si="16"/>
        <v>42</v>
      </c>
      <c r="J79" s="32">
        <f t="shared" si="16"/>
        <v>11</v>
      </c>
      <c r="K79" s="32">
        <f t="shared" si="16"/>
        <v>43</v>
      </c>
      <c r="L79" s="32"/>
      <c r="M79" s="32">
        <f t="shared" si="16"/>
        <v>11</v>
      </c>
      <c r="N79" s="32">
        <f t="shared" si="16"/>
        <v>41</v>
      </c>
      <c r="O79" s="32">
        <f t="shared" si="16"/>
        <v>71</v>
      </c>
      <c r="P79" s="32">
        <f t="shared" si="16"/>
        <v>103</v>
      </c>
      <c r="Q79" s="33"/>
      <c r="R79" s="32"/>
      <c r="S79" s="32">
        <f t="shared" si="16"/>
        <v>8</v>
      </c>
      <c r="T79" s="32">
        <f t="shared" si="16"/>
        <v>39</v>
      </c>
      <c r="U79" s="32">
        <f t="shared" si="16"/>
        <v>14</v>
      </c>
      <c r="V79" s="32">
        <f t="shared" si="16"/>
        <v>47</v>
      </c>
      <c r="W79" s="32"/>
      <c r="X79" s="32">
        <f t="shared" si="16"/>
        <v>7</v>
      </c>
      <c r="Y79" s="32">
        <f t="shared" si="16"/>
        <v>38</v>
      </c>
      <c r="Z79" s="32">
        <f t="shared" si="16"/>
        <v>13</v>
      </c>
      <c r="AA79" s="32">
        <f t="shared" si="16"/>
        <v>49</v>
      </c>
    </row>
    <row r="80" spans="1:27" x14ac:dyDescent="0.25">
      <c r="A80" s="22" t="s">
        <v>213</v>
      </c>
      <c r="C80" s="1" t="s">
        <v>17</v>
      </c>
      <c r="D80" s="4">
        <f t="shared" ref="D80:AA80" si="17">D$58-D19</f>
        <v>57</v>
      </c>
      <c r="E80" s="4">
        <f t="shared" si="17"/>
        <v>24</v>
      </c>
      <c r="F80" s="4">
        <f t="shared" si="17"/>
        <v>52</v>
      </c>
      <c r="G80" s="4"/>
      <c r="H80" s="4">
        <f t="shared" si="17"/>
        <v>25</v>
      </c>
      <c r="I80" s="4">
        <f t="shared" si="17"/>
        <v>55</v>
      </c>
      <c r="J80" s="4">
        <f t="shared" si="17"/>
        <v>25</v>
      </c>
      <c r="K80" s="4">
        <f t="shared" si="17"/>
        <v>49</v>
      </c>
      <c r="L80" s="4"/>
      <c r="M80" s="4">
        <f t="shared" si="17"/>
        <v>25</v>
      </c>
      <c r="N80" s="4">
        <f t="shared" si="17"/>
        <v>55</v>
      </c>
      <c r="O80" s="4">
        <f t="shared" si="17"/>
        <v>84</v>
      </c>
      <c r="P80" s="4">
        <f t="shared" si="17"/>
        <v>116</v>
      </c>
      <c r="Q80" s="6"/>
      <c r="R80" s="4"/>
      <c r="S80" s="4">
        <f t="shared" si="17"/>
        <v>29</v>
      </c>
      <c r="T80" s="4">
        <f t="shared" si="17"/>
        <v>60</v>
      </c>
      <c r="U80" s="4">
        <f t="shared" si="17"/>
        <v>22</v>
      </c>
      <c r="V80" s="4">
        <f t="shared" si="17"/>
        <v>53</v>
      </c>
      <c r="W80" s="4"/>
      <c r="X80" s="4">
        <f t="shared" si="17"/>
        <v>22</v>
      </c>
      <c r="Y80" s="4">
        <f t="shared" si="17"/>
        <v>60</v>
      </c>
      <c r="Z80" s="4">
        <f t="shared" si="17"/>
        <v>21</v>
      </c>
      <c r="AA80" s="4">
        <f t="shared" si="17"/>
        <v>52</v>
      </c>
    </row>
    <row r="81" spans="1:27" x14ac:dyDescent="0.25">
      <c r="A81" s="11" t="s">
        <v>214</v>
      </c>
      <c r="C81" s="1" t="s">
        <v>18</v>
      </c>
      <c r="D81" s="4">
        <f t="shared" ref="D81:AA81" si="18">D$58-D20</f>
        <v>59</v>
      </c>
      <c r="E81" s="4">
        <f t="shared" si="18"/>
        <v>40</v>
      </c>
      <c r="F81" s="4">
        <f t="shared" si="18"/>
        <v>39</v>
      </c>
      <c r="G81" s="4"/>
      <c r="H81" s="4">
        <f t="shared" si="18"/>
        <v>40</v>
      </c>
      <c r="I81" s="4">
        <f t="shared" si="18"/>
        <v>57</v>
      </c>
      <c r="J81" s="4">
        <f t="shared" si="18"/>
        <v>25</v>
      </c>
      <c r="K81" s="4">
        <f t="shared" si="18"/>
        <v>36</v>
      </c>
      <c r="L81" s="4"/>
      <c r="M81" s="4">
        <f t="shared" si="18"/>
        <v>40</v>
      </c>
      <c r="N81" s="4">
        <f t="shared" si="18"/>
        <v>56</v>
      </c>
      <c r="O81" s="4">
        <f t="shared" si="18"/>
        <v>100</v>
      </c>
      <c r="P81" s="4">
        <f t="shared" si="18"/>
        <v>96</v>
      </c>
      <c r="Q81" s="6"/>
      <c r="R81" s="4"/>
      <c r="S81" s="4">
        <f t="shared" si="18"/>
        <v>31</v>
      </c>
      <c r="T81" s="4">
        <f t="shared" si="18"/>
        <v>54</v>
      </c>
      <c r="U81" s="4">
        <f t="shared" si="18"/>
        <v>36</v>
      </c>
      <c r="V81" s="4">
        <f t="shared" si="18"/>
        <v>27</v>
      </c>
      <c r="W81" s="4"/>
      <c r="X81" s="4">
        <f t="shared" si="18"/>
        <v>36</v>
      </c>
      <c r="Y81" s="4">
        <f t="shared" si="18"/>
        <v>55</v>
      </c>
      <c r="Z81" s="4">
        <f t="shared" si="18"/>
        <v>41</v>
      </c>
      <c r="AA81" s="4">
        <f t="shared" si="18"/>
        <v>45</v>
      </c>
    </row>
    <row r="82" spans="1:27" x14ac:dyDescent="0.25">
      <c r="A82" s="11" t="s">
        <v>216</v>
      </c>
      <c r="C82" s="1" t="s">
        <v>19</v>
      </c>
      <c r="D82" s="4">
        <f t="shared" ref="D82:AA82" si="19">D$58-D21</f>
        <v>37</v>
      </c>
      <c r="E82" s="4">
        <f t="shared" si="19"/>
        <v>5</v>
      </c>
      <c r="F82" s="4">
        <f t="shared" si="19"/>
        <v>40</v>
      </c>
      <c r="G82" s="4"/>
      <c r="H82" s="4">
        <f t="shared" si="19"/>
        <v>6</v>
      </c>
      <c r="I82" s="4">
        <f t="shared" si="19"/>
        <v>36</v>
      </c>
      <c r="J82" s="4">
        <f t="shared" si="19"/>
        <v>5</v>
      </c>
      <c r="K82" s="4">
        <f t="shared" si="19"/>
        <v>38</v>
      </c>
      <c r="L82" s="4"/>
      <c r="M82" s="4">
        <f t="shared" si="19"/>
        <v>7</v>
      </c>
      <c r="N82" s="4">
        <f t="shared" si="19"/>
        <v>34</v>
      </c>
      <c r="O82" s="4">
        <f t="shared" si="19"/>
        <v>64</v>
      </c>
      <c r="P82" s="4">
        <f t="shared" si="19"/>
        <v>99</v>
      </c>
      <c r="Q82" s="6"/>
      <c r="R82" s="4"/>
      <c r="S82" s="4">
        <f t="shared" si="19"/>
        <v>9</v>
      </c>
      <c r="T82" s="4">
        <f t="shared" si="19"/>
        <v>35</v>
      </c>
      <c r="U82" s="4">
        <f t="shared" si="19"/>
        <v>7</v>
      </c>
      <c r="V82" s="4">
        <f t="shared" si="19"/>
        <v>36</v>
      </c>
      <c r="W82" s="4"/>
      <c r="X82" s="4">
        <f t="shared" si="19"/>
        <v>9</v>
      </c>
      <c r="Y82" s="4">
        <f t="shared" si="19"/>
        <v>35</v>
      </c>
      <c r="Z82" s="4">
        <f t="shared" si="19"/>
        <v>2</v>
      </c>
      <c r="AA82" s="4">
        <f t="shared" si="19"/>
        <v>42</v>
      </c>
    </row>
    <row r="83" spans="1:27" x14ac:dyDescent="0.25">
      <c r="A83" s="12" t="s">
        <v>213</v>
      </c>
      <c r="C83" s="1" t="s">
        <v>20</v>
      </c>
      <c r="D83" s="4">
        <f t="shared" ref="D83:AA83" si="20">D$58-D22</f>
        <v>66</v>
      </c>
      <c r="E83" s="4">
        <f t="shared" si="20"/>
        <v>34</v>
      </c>
      <c r="F83" s="4">
        <f t="shared" si="20"/>
        <v>70</v>
      </c>
      <c r="G83" s="4"/>
      <c r="H83" s="4">
        <f t="shared" si="20"/>
        <v>34</v>
      </c>
      <c r="I83" s="4">
        <f t="shared" si="20"/>
        <v>66</v>
      </c>
      <c r="J83" s="4">
        <f t="shared" si="20"/>
        <v>20</v>
      </c>
      <c r="K83" s="4">
        <f t="shared" si="20"/>
        <v>67</v>
      </c>
      <c r="L83" s="4"/>
      <c r="M83" s="4">
        <f t="shared" si="20"/>
        <v>34</v>
      </c>
      <c r="N83" s="4">
        <f t="shared" si="20"/>
        <v>69</v>
      </c>
      <c r="O83" s="4">
        <f t="shared" si="20"/>
        <v>81</v>
      </c>
      <c r="P83" s="4">
        <f t="shared" si="20"/>
        <v>137</v>
      </c>
      <c r="Q83" s="6"/>
      <c r="R83" s="4"/>
      <c r="S83" s="4">
        <f t="shared" si="20"/>
        <v>32</v>
      </c>
      <c r="T83" s="4">
        <f t="shared" si="20"/>
        <v>63</v>
      </c>
      <c r="U83" s="4">
        <f t="shared" si="20"/>
        <v>22</v>
      </c>
      <c r="V83" s="4">
        <f t="shared" si="20"/>
        <v>64</v>
      </c>
      <c r="W83" s="4"/>
      <c r="X83" s="4">
        <f t="shared" si="20"/>
        <v>35</v>
      </c>
      <c r="Y83" s="4">
        <f t="shared" si="20"/>
        <v>67</v>
      </c>
      <c r="Z83" s="4">
        <f t="shared" si="20"/>
        <v>36</v>
      </c>
      <c r="AA83" s="4">
        <f t="shared" si="20"/>
        <v>63</v>
      </c>
    </row>
    <row r="84" spans="1:27" x14ac:dyDescent="0.25">
      <c r="A84" s="12" t="s">
        <v>217</v>
      </c>
      <c r="C84" s="1" t="s">
        <v>21</v>
      </c>
      <c r="D84" s="4">
        <f t="shared" ref="D84:AA84" si="21">D$58-D23</f>
        <v>16</v>
      </c>
      <c r="E84" s="4">
        <f t="shared" si="21"/>
        <v>18</v>
      </c>
      <c r="F84" s="4">
        <f t="shared" si="21"/>
        <v>63</v>
      </c>
      <c r="G84" s="4"/>
      <c r="H84" s="4">
        <f t="shared" si="21"/>
        <v>19</v>
      </c>
      <c r="I84" s="4">
        <f t="shared" si="21"/>
        <v>36</v>
      </c>
      <c r="J84" s="4">
        <f t="shared" si="21"/>
        <v>19</v>
      </c>
      <c r="K84" s="4">
        <f t="shared" si="21"/>
        <v>64</v>
      </c>
      <c r="L84" s="4"/>
      <c r="M84" s="4">
        <f t="shared" si="21"/>
        <v>20</v>
      </c>
      <c r="N84" s="4">
        <f t="shared" si="21"/>
        <v>6</v>
      </c>
      <c r="O84" s="4">
        <f t="shared" si="21"/>
        <v>77</v>
      </c>
      <c r="P84" s="4">
        <f t="shared" si="21"/>
        <v>123</v>
      </c>
      <c r="Q84" s="6"/>
      <c r="R84" s="4"/>
      <c r="S84" s="4">
        <f t="shared" si="21"/>
        <v>22</v>
      </c>
      <c r="T84" s="4">
        <f t="shared" si="21"/>
        <v>33</v>
      </c>
      <c r="U84" s="4">
        <f t="shared" si="21"/>
        <v>22</v>
      </c>
      <c r="V84" s="4">
        <f t="shared" si="21"/>
        <v>60</v>
      </c>
      <c r="W84" s="4"/>
      <c r="X84" s="4">
        <f t="shared" si="21"/>
        <v>14</v>
      </c>
      <c r="Y84" s="4">
        <f t="shared" si="21"/>
        <v>10</v>
      </c>
      <c r="Z84" s="4">
        <f t="shared" si="21"/>
        <v>16</v>
      </c>
      <c r="AA84" s="4">
        <f t="shared" si="21"/>
        <v>53</v>
      </c>
    </row>
    <row r="85" spans="1:27" x14ac:dyDescent="0.25">
      <c r="A85" s="12" t="s">
        <v>213</v>
      </c>
      <c r="C85" s="1" t="s">
        <v>22</v>
      </c>
      <c r="D85" s="4">
        <f t="shared" ref="D85:AA85" si="22">D$58-D24</f>
        <v>23</v>
      </c>
      <c r="E85" s="4">
        <f t="shared" si="22"/>
        <v>32</v>
      </c>
      <c r="F85" s="4">
        <f t="shared" si="22"/>
        <v>48</v>
      </c>
      <c r="G85" s="4"/>
      <c r="H85" s="4">
        <f t="shared" si="22"/>
        <v>26</v>
      </c>
      <c r="I85" s="4">
        <f t="shared" si="22"/>
        <v>22</v>
      </c>
      <c r="J85" s="4">
        <f t="shared" si="22"/>
        <v>7</v>
      </c>
      <c r="K85" s="4">
        <f t="shared" si="22"/>
        <v>36</v>
      </c>
      <c r="L85" s="4"/>
      <c r="M85" s="4">
        <f t="shared" si="22"/>
        <v>25</v>
      </c>
      <c r="N85" s="4">
        <f t="shared" si="22"/>
        <v>34</v>
      </c>
      <c r="O85" s="4">
        <f t="shared" si="22"/>
        <v>64</v>
      </c>
      <c r="P85" s="4">
        <f t="shared" si="22"/>
        <v>117</v>
      </c>
      <c r="Q85" s="6"/>
      <c r="R85" s="4"/>
      <c r="S85" s="4">
        <f t="shared" si="22"/>
        <v>36</v>
      </c>
      <c r="T85" s="4">
        <f t="shared" si="22"/>
        <v>25</v>
      </c>
      <c r="U85" s="4">
        <f t="shared" si="22"/>
        <v>35</v>
      </c>
      <c r="V85" s="4">
        <f t="shared" si="22"/>
        <v>54</v>
      </c>
      <c r="W85" s="4"/>
      <c r="X85" s="4">
        <f t="shared" si="22"/>
        <v>32</v>
      </c>
      <c r="Y85" s="4">
        <f t="shared" si="22"/>
        <v>24</v>
      </c>
      <c r="Z85" s="4">
        <f t="shared" si="22"/>
        <v>34</v>
      </c>
      <c r="AA85" s="4">
        <f t="shared" si="22"/>
        <v>42</v>
      </c>
    </row>
    <row r="86" spans="1:27" x14ac:dyDescent="0.25">
      <c r="A86" s="11" t="s">
        <v>218</v>
      </c>
      <c r="C86" s="1" t="s">
        <v>23</v>
      </c>
      <c r="D86" s="4">
        <f t="shared" ref="D86:AA86" si="23">D$58-D25</f>
        <v>30</v>
      </c>
      <c r="E86" s="4">
        <f t="shared" si="23"/>
        <v>32</v>
      </c>
      <c r="F86" s="4">
        <f t="shared" si="23"/>
        <v>38</v>
      </c>
      <c r="G86" s="4"/>
      <c r="H86" s="4">
        <f t="shared" si="23"/>
        <v>33</v>
      </c>
      <c r="I86" s="4">
        <f t="shared" si="23"/>
        <v>27</v>
      </c>
      <c r="J86" s="4">
        <f t="shared" si="23"/>
        <v>31</v>
      </c>
      <c r="K86" s="4">
        <f t="shared" si="23"/>
        <v>36</v>
      </c>
      <c r="L86" s="4"/>
      <c r="M86" s="4">
        <f t="shared" si="23"/>
        <v>33</v>
      </c>
      <c r="N86" s="4">
        <f t="shared" si="23"/>
        <v>36</v>
      </c>
      <c r="O86" s="4">
        <f t="shared" si="23"/>
        <v>94</v>
      </c>
      <c r="P86" s="4">
        <f t="shared" si="23"/>
        <v>96</v>
      </c>
      <c r="Q86" s="6"/>
      <c r="R86" s="4"/>
      <c r="S86" s="4">
        <f t="shared" si="23"/>
        <v>31</v>
      </c>
      <c r="T86" s="4">
        <f t="shared" si="23"/>
        <v>38</v>
      </c>
      <c r="U86" s="4">
        <f t="shared" si="23"/>
        <v>34</v>
      </c>
      <c r="V86" s="4">
        <f t="shared" si="23"/>
        <v>35</v>
      </c>
      <c r="W86" s="4"/>
      <c r="X86" s="4">
        <f t="shared" si="23"/>
        <v>31</v>
      </c>
      <c r="Y86" s="4">
        <f t="shared" si="23"/>
        <v>32</v>
      </c>
      <c r="Z86" s="4">
        <f t="shared" si="23"/>
        <v>33</v>
      </c>
      <c r="AA86" s="4">
        <f t="shared" si="23"/>
        <v>39</v>
      </c>
    </row>
    <row r="87" spans="1:27" x14ac:dyDescent="0.25">
      <c r="A87" s="11" t="s">
        <v>215</v>
      </c>
      <c r="C87" s="1" t="s">
        <v>24</v>
      </c>
      <c r="D87" s="4">
        <f t="shared" ref="D87:AA87" si="24">D$58-D26</f>
        <v>22</v>
      </c>
      <c r="E87" s="4">
        <f t="shared" si="24"/>
        <v>11</v>
      </c>
      <c r="F87" s="4">
        <f t="shared" si="24"/>
        <v>4</v>
      </c>
      <c r="G87" s="4"/>
      <c r="H87" s="4">
        <f t="shared" si="24"/>
        <v>11</v>
      </c>
      <c r="I87" s="4">
        <f t="shared" si="24"/>
        <v>21</v>
      </c>
      <c r="J87" s="4">
        <f t="shared" si="24"/>
        <v>11</v>
      </c>
      <c r="K87" s="4">
        <f t="shared" si="24"/>
        <v>9</v>
      </c>
      <c r="L87" s="4"/>
      <c r="M87" s="4">
        <f t="shared" si="24"/>
        <v>14</v>
      </c>
      <c r="N87" s="4">
        <f t="shared" si="24"/>
        <v>21</v>
      </c>
      <c r="O87" s="4">
        <f t="shared" si="24"/>
        <v>86</v>
      </c>
      <c r="P87" s="4">
        <f t="shared" si="24"/>
        <v>74</v>
      </c>
      <c r="Q87" s="6"/>
      <c r="R87" s="4"/>
      <c r="S87" s="4">
        <f t="shared" si="24"/>
        <v>14</v>
      </c>
      <c r="T87" s="4">
        <f t="shared" si="24"/>
        <v>26</v>
      </c>
      <c r="U87" s="4">
        <f t="shared" si="24"/>
        <v>9</v>
      </c>
      <c r="V87" s="4">
        <f t="shared" si="24"/>
        <v>12</v>
      </c>
      <c r="W87" s="4"/>
      <c r="X87" s="4">
        <f t="shared" si="24"/>
        <v>16</v>
      </c>
      <c r="Y87" s="4">
        <f t="shared" si="24"/>
        <v>26</v>
      </c>
      <c r="Z87" s="4">
        <f t="shared" si="24"/>
        <v>14</v>
      </c>
      <c r="AA87" s="4">
        <f t="shared" si="24"/>
        <v>13</v>
      </c>
    </row>
    <row r="88" spans="1:27" x14ac:dyDescent="0.25">
      <c r="A88" s="12" t="s">
        <v>213</v>
      </c>
      <c r="C88" s="1" t="s">
        <v>25</v>
      </c>
      <c r="D88" s="4">
        <f t="shared" ref="D88:AA88" si="25">D$58-D27</f>
        <v>31</v>
      </c>
      <c r="E88" s="4">
        <f t="shared" si="25"/>
        <v>21</v>
      </c>
      <c r="F88" s="4">
        <f t="shared" si="25"/>
        <v>38</v>
      </c>
      <c r="G88" s="4"/>
      <c r="H88" s="4">
        <f t="shared" si="25"/>
        <v>20</v>
      </c>
      <c r="I88" s="4">
        <f t="shared" si="25"/>
        <v>41</v>
      </c>
      <c r="J88" s="4">
        <f t="shared" si="25"/>
        <v>32</v>
      </c>
      <c r="K88" s="4">
        <f t="shared" si="25"/>
        <v>37</v>
      </c>
      <c r="L88" s="4"/>
      <c r="M88" s="4">
        <f t="shared" si="25"/>
        <v>24</v>
      </c>
      <c r="N88" s="4">
        <f t="shared" si="25"/>
        <v>36</v>
      </c>
      <c r="O88" s="4">
        <f t="shared" si="25"/>
        <v>78</v>
      </c>
      <c r="P88" s="4">
        <f t="shared" si="25"/>
        <v>106</v>
      </c>
      <c r="Q88" s="6"/>
      <c r="R88" s="4"/>
      <c r="S88" s="4">
        <f t="shared" si="25"/>
        <v>15</v>
      </c>
      <c r="T88" s="4">
        <f t="shared" si="25"/>
        <v>39</v>
      </c>
      <c r="U88" s="4">
        <f t="shared" si="25"/>
        <v>24</v>
      </c>
      <c r="V88" s="4">
        <f t="shared" si="25"/>
        <v>39</v>
      </c>
      <c r="W88" s="4"/>
      <c r="X88" s="4">
        <f t="shared" si="25"/>
        <v>15</v>
      </c>
      <c r="Y88" s="4">
        <f t="shared" si="25"/>
        <v>39</v>
      </c>
      <c r="Z88" s="4">
        <f t="shared" si="25"/>
        <v>19</v>
      </c>
      <c r="AA88" s="4">
        <f t="shared" si="25"/>
        <v>39</v>
      </c>
    </row>
    <row r="89" spans="1:27" x14ac:dyDescent="0.25">
      <c r="A89" s="12" t="s">
        <v>213</v>
      </c>
      <c r="C89" s="1" t="s">
        <v>26</v>
      </c>
      <c r="D89" s="4">
        <f t="shared" ref="D89:AA89" si="26">D$58-D28</f>
        <v>37</v>
      </c>
      <c r="E89" s="4">
        <f t="shared" si="26"/>
        <v>11</v>
      </c>
      <c r="F89" s="4">
        <f t="shared" si="26"/>
        <v>26</v>
      </c>
      <c r="G89" s="4"/>
      <c r="H89" s="4">
        <f t="shared" si="26"/>
        <v>13</v>
      </c>
      <c r="I89" s="4">
        <f t="shared" si="26"/>
        <v>37</v>
      </c>
      <c r="J89" s="4">
        <f t="shared" si="26"/>
        <v>18</v>
      </c>
      <c r="K89" s="4">
        <f t="shared" si="26"/>
        <v>38</v>
      </c>
      <c r="L89" s="4"/>
      <c r="M89" s="4">
        <f t="shared" si="26"/>
        <v>6</v>
      </c>
      <c r="N89" s="4">
        <f t="shared" si="26"/>
        <v>42</v>
      </c>
      <c r="O89" s="4">
        <f t="shared" si="26"/>
        <v>2</v>
      </c>
      <c r="P89" s="4">
        <f t="shared" si="26"/>
        <v>103</v>
      </c>
      <c r="Q89" s="6"/>
      <c r="R89" s="4"/>
      <c r="S89" s="4">
        <f t="shared" si="26"/>
        <v>15</v>
      </c>
      <c r="T89" s="4">
        <f t="shared" si="26"/>
        <v>39</v>
      </c>
      <c r="U89" s="4">
        <f t="shared" si="26"/>
        <v>15</v>
      </c>
      <c r="V89" s="4">
        <f t="shared" si="26"/>
        <v>40</v>
      </c>
      <c r="W89" s="4"/>
      <c r="X89" s="4">
        <f t="shared" si="26"/>
        <v>15</v>
      </c>
      <c r="Y89" s="4">
        <f t="shared" si="26"/>
        <v>39</v>
      </c>
      <c r="Z89" s="4">
        <f t="shared" si="26"/>
        <v>9</v>
      </c>
      <c r="AA89" s="4">
        <f t="shared" si="26"/>
        <v>40</v>
      </c>
    </row>
    <row r="90" spans="1:27" x14ac:dyDescent="0.25">
      <c r="A90" s="12" t="s">
        <v>217</v>
      </c>
      <c r="C90" s="1" t="s">
        <v>27</v>
      </c>
      <c r="D90" s="4">
        <f t="shared" ref="D90:AA90" si="27">D$58-D29</f>
        <v>38</v>
      </c>
      <c r="E90" s="4">
        <f t="shared" si="27"/>
        <v>13</v>
      </c>
      <c r="F90" s="4">
        <f t="shared" si="27"/>
        <v>41</v>
      </c>
      <c r="G90" s="4"/>
      <c r="H90" s="4">
        <f t="shared" si="27"/>
        <v>13</v>
      </c>
      <c r="I90" s="4">
        <f t="shared" si="27"/>
        <v>37</v>
      </c>
      <c r="J90" s="4">
        <f t="shared" si="27"/>
        <v>13</v>
      </c>
      <c r="K90" s="4">
        <f t="shared" si="27"/>
        <v>31</v>
      </c>
      <c r="L90" s="4"/>
      <c r="M90" s="4">
        <f t="shared" si="27"/>
        <v>13</v>
      </c>
      <c r="N90" s="4">
        <f t="shared" si="27"/>
        <v>36</v>
      </c>
      <c r="O90" s="4">
        <f t="shared" si="27"/>
        <v>66</v>
      </c>
      <c r="P90" s="4">
        <f t="shared" si="27"/>
        <v>110</v>
      </c>
      <c r="Q90" s="6"/>
      <c r="R90" s="4"/>
      <c r="S90" s="4">
        <f t="shared" si="27"/>
        <v>10</v>
      </c>
      <c r="T90" s="4">
        <f t="shared" si="27"/>
        <v>34</v>
      </c>
      <c r="U90" s="4">
        <f t="shared" si="27"/>
        <v>10</v>
      </c>
      <c r="V90" s="4">
        <f t="shared" si="27"/>
        <v>35</v>
      </c>
      <c r="W90" s="4"/>
      <c r="X90" s="4">
        <f t="shared" si="27"/>
        <v>16</v>
      </c>
      <c r="Y90" s="4">
        <f t="shared" si="27"/>
        <v>24</v>
      </c>
      <c r="Z90" s="4">
        <f t="shared" si="27"/>
        <v>8</v>
      </c>
      <c r="AA90" s="4">
        <f t="shared" si="27"/>
        <v>45</v>
      </c>
    </row>
    <row r="91" spans="1:27" x14ac:dyDescent="0.25">
      <c r="A91" s="12" t="s">
        <v>217</v>
      </c>
      <c r="C91" s="1" t="s">
        <v>28</v>
      </c>
      <c r="D91" s="4">
        <f t="shared" ref="D91:AA91" si="28">D$58-D30</f>
        <v>31</v>
      </c>
      <c r="E91" s="4">
        <f t="shared" si="28"/>
        <v>18</v>
      </c>
      <c r="F91" s="4">
        <f t="shared" si="28"/>
        <v>18</v>
      </c>
      <c r="G91" s="4"/>
      <c r="H91" s="4">
        <f t="shared" si="28"/>
        <v>19</v>
      </c>
      <c r="I91" s="4">
        <f t="shared" si="28"/>
        <v>36</v>
      </c>
      <c r="J91" s="4">
        <f t="shared" si="28"/>
        <v>18</v>
      </c>
      <c r="K91" s="4">
        <f t="shared" si="28"/>
        <v>50</v>
      </c>
      <c r="L91" s="4"/>
      <c r="M91" s="4">
        <f t="shared" si="28"/>
        <v>17</v>
      </c>
      <c r="N91" s="4">
        <f t="shared" si="28"/>
        <v>36</v>
      </c>
      <c r="O91" s="4">
        <f t="shared" si="28"/>
        <v>79</v>
      </c>
      <c r="P91" s="4">
        <f t="shared" si="28"/>
        <v>109</v>
      </c>
      <c r="Q91" s="6"/>
      <c r="R91" s="4"/>
      <c r="S91" s="4">
        <f t="shared" si="28"/>
        <v>16</v>
      </c>
      <c r="T91" s="4">
        <f t="shared" si="28"/>
        <v>33</v>
      </c>
      <c r="U91" s="4">
        <f t="shared" si="28"/>
        <v>20</v>
      </c>
      <c r="V91" s="4">
        <f t="shared" si="28"/>
        <v>43</v>
      </c>
      <c r="W91" s="4"/>
      <c r="X91" s="4">
        <f t="shared" si="28"/>
        <v>20</v>
      </c>
      <c r="Y91" s="4">
        <f t="shared" si="28"/>
        <v>33</v>
      </c>
      <c r="Z91" s="4">
        <f t="shared" si="28"/>
        <v>19</v>
      </c>
      <c r="AA91" s="4">
        <f t="shared" si="28"/>
        <v>38</v>
      </c>
    </row>
    <row r="92" spans="1:27" x14ac:dyDescent="0.25">
      <c r="A92" s="11" t="s">
        <v>212</v>
      </c>
      <c r="C92" s="1" t="s">
        <v>29</v>
      </c>
      <c r="D92" s="4">
        <f t="shared" ref="D92:AA92" si="29">D$58-D31</f>
        <v>50</v>
      </c>
      <c r="E92" s="4">
        <f t="shared" si="29"/>
        <v>18</v>
      </c>
      <c r="F92" s="4">
        <f t="shared" si="29"/>
        <v>32</v>
      </c>
      <c r="G92" s="4"/>
      <c r="H92" s="4">
        <f t="shared" si="29"/>
        <v>19</v>
      </c>
      <c r="I92" s="4">
        <f t="shared" si="29"/>
        <v>49</v>
      </c>
      <c r="J92" s="4">
        <f t="shared" si="29"/>
        <v>18</v>
      </c>
      <c r="K92" s="4">
        <f t="shared" si="29"/>
        <v>15</v>
      </c>
      <c r="L92" s="4"/>
      <c r="M92" s="4">
        <f t="shared" si="29"/>
        <v>25</v>
      </c>
      <c r="N92" s="4">
        <f t="shared" si="29"/>
        <v>62</v>
      </c>
      <c r="O92" s="4">
        <f t="shared" si="29"/>
        <v>51</v>
      </c>
      <c r="P92" s="4">
        <f t="shared" si="29"/>
        <v>33</v>
      </c>
      <c r="Q92" s="6"/>
      <c r="R92" s="4"/>
      <c r="S92" s="4">
        <f t="shared" si="29"/>
        <v>14</v>
      </c>
      <c r="T92" s="4">
        <f t="shared" si="29"/>
        <v>3</v>
      </c>
      <c r="U92" s="4">
        <f t="shared" si="29"/>
        <v>0</v>
      </c>
      <c r="V92" s="4">
        <f t="shared" si="29"/>
        <v>47</v>
      </c>
      <c r="W92" s="4"/>
      <c r="X92" s="4">
        <f t="shared" si="29"/>
        <v>21</v>
      </c>
      <c r="Y92" s="4">
        <f t="shared" si="29"/>
        <v>53</v>
      </c>
      <c r="Z92" s="4">
        <f t="shared" si="29"/>
        <v>20</v>
      </c>
      <c r="AA92" s="4">
        <f t="shared" si="29"/>
        <v>46</v>
      </c>
    </row>
    <row r="93" spans="1:27" x14ac:dyDescent="0.25">
      <c r="A93" s="12" t="s">
        <v>217</v>
      </c>
      <c r="C93" s="1" t="s">
        <v>30</v>
      </c>
      <c r="D93" s="4">
        <f t="shared" ref="D93:AA93" si="30">D$58-D32</f>
        <v>44</v>
      </c>
      <c r="E93" s="4">
        <f t="shared" si="30"/>
        <v>5</v>
      </c>
      <c r="F93" s="4">
        <f t="shared" si="30"/>
        <v>40</v>
      </c>
      <c r="G93" s="4"/>
      <c r="H93" s="4">
        <f t="shared" si="30"/>
        <v>20</v>
      </c>
      <c r="I93" s="4">
        <f t="shared" si="30"/>
        <v>43</v>
      </c>
      <c r="J93" s="4">
        <f t="shared" si="30"/>
        <v>3</v>
      </c>
      <c r="K93" s="4">
        <f t="shared" si="30"/>
        <v>37</v>
      </c>
      <c r="L93" s="4"/>
      <c r="M93" s="4">
        <f t="shared" si="30"/>
        <v>26</v>
      </c>
      <c r="N93" s="4">
        <f t="shared" si="30"/>
        <v>42</v>
      </c>
      <c r="O93" s="4">
        <f t="shared" si="30"/>
        <v>70</v>
      </c>
      <c r="P93" s="4">
        <f t="shared" si="30"/>
        <v>90</v>
      </c>
      <c r="Q93" s="6"/>
      <c r="R93" s="4"/>
      <c r="S93" s="4">
        <f t="shared" si="30"/>
        <v>17</v>
      </c>
      <c r="T93" s="4">
        <f t="shared" si="30"/>
        <v>39</v>
      </c>
      <c r="U93" s="4">
        <f t="shared" si="30"/>
        <v>14</v>
      </c>
      <c r="V93" s="4">
        <f t="shared" si="30"/>
        <v>26</v>
      </c>
      <c r="W93" s="4"/>
      <c r="X93" s="4">
        <f t="shared" si="30"/>
        <v>22</v>
      </c>
      <c r="Y93" s="4">
        <f t="shared" si="30"/>
        <v>39</v>
      </c>
      <c r="Z93" s="4">
        <f t="shared" si="30"/>
        <v>34</v>
      </c>
      <c r="AA93" s="4">
        <f t="shared" si="30"/>
        <v>39</v>
      </c>
    </row>
    <row r="94" spans="1:27" x14ac:dyDescent="0.25">
      <c r="A94" s="11" t="s">
        <v>212</v>
      </c>
      <c r="C94" s="1" t="s">
        <v>31</v>
      </c>
      <c r="D94" s="4">
        <f t="shared" ref="D94:AA94" si="31">D$58-D33</f>
        <v>16</v>
      </c>
      <c r="E94" s="4">
        <f t="shared" si="31"/>
        <v>6</v>
      </c>
      <c r="F94" s="4">
        <f t="shared" si="31"/>
        <v>40</v>
      </c>
      <c r="G94" s="4"/>
      <c r="H94" s="4">
        <f t="shared" si="31"/>
        <v>4</v>
      </c>
      <c r="I94" s="4">
        <f t="shared" si="31"/>
        <v>14</v>
      </c>
      <c r="J94" s="4">
        <f t="shared" si="31"/>
        <v>4</v>
      </c>
      <c r="K94" s="4">
        <f t="shared" si="31"/>
        <v>36</v>
      </c>
      <c r="L94" s="4"/>
      <c r="M94" s="4">
        <f t="shared" si="31"/>
        <v>4</v>
      </c>
      <c r="N94" s="4">
        <f t="shared" si="31"/>
        <v>27</v>
      </c>
      <c r="O94" s="4">
        <f t="shared" si="31"/>
        <v>43</v>
      </c>
      <c r="P94" s="4">
        <f t="shared" si="31"/>
        <v>26</v>
      </c>
      <c r="Q94" s="6"/>
      <c r="R94" s="4"/>
      <c r="S94" s="4">
        <f t="shared" si="31"/>
        <v>8</v>
      </c>
      <c r="T94" s="4">
        <f t="shared" si="31"/>
        <v>0</v>
      </c>
      <c r="U94" s="4">
        <f t="shared" si="31"/>
        <v>1</v>
      </c>
      <c r="V94" s="4">
        <f t="shared" si="31"/>
        <v>40</v>
      </c>
      <c r="W94" s="4"/>
      <c r="X94" s="4">
        <f t="shared" si="31"/>
        <v>6</v>
      </c>
      <c r="Y94" s="4">
        <f t="shared" si="31"/>
        <v>18</v>
      </c>
      <c r="Z94" s="4">
        <f t="shared" si="31"/>
        <v>6</v>
      </c>
      <c r="AA94" s="4">
        <f t="shared" si="31"/>
        <v>38</v>
      </c>
    </row>
    <row r="95" spans="1:27" x14ac:dyDescent="0.25">
      <c r="A95" s="11" t="s">
        <v>213</v>
      </c>
      <c r="C95" s="1" t="s">
        <v>32</v>
      </c>
      <c r="D95" s="4">
        <f t="shared" ref="D95:AA95" si="32">D$58-D34</f>
        <v>17</v>
      </c>
      <c r="E95" s="4">
        <f t="shared" si="32"/>
        <v>13</v>
      </c>
      <c r="F95" s="4">
        <f t="shared" si="32"/>
        <v>33</v>
      </c>
      <c r="G95" s="4"/>
      <c r="H95" s="4">
        <f t="shared" si="32"/>
        <v>13</v>
      </c>
      <c r="I95" s="4">
        <f t="shared" si="32"/>
        <v>22</v>
      </c>
      <c r="J95" s="4">
        <f t="shared" si="32"/>
        <v>17</v>
      </c>
      <c r="K95" s="4">
        <f t="shared" si="32"/>
        <v>22</v>
      </c>
      <c r="L95" s="4"/>
      <c r="M95" s="4">
        <f t="shared" si="32"/>
        <v>14</v>
      </c>
      <c r="N95" s="4">
        <f t="shared" si="32"/>
        <v>22</v>
      </c>
      <c r="O95" s="4">
        <f t="shared" si="32"/>
        <v>78</v>
      </c>
      <c r="P95" s="4">
        <f t="shared" si="32"/>
        <v>110</v>
      </c>
      <c r="Q95" s="6"/>
      <c r="R95" s="4"/>
      <c r="S95" s="4">
        <f t="shared" si="32"/>
        <v>15</v>
      </c>
      <c r="T95" s="4">
        <f t="shared" si="32"/>
        <v>20</v>
      </c>
      <c r="U95" s="4">
        <f t="shared" si="32"/>
        <v>15</v>
      </c>
      <c r="V95" s="4">
        <f t="shared" si="32"/>
        <v>5</v>
      </c>
      <c r="W95" s="4"/>
      <c r="X95" s="4">
        <f t="shared" si="32"/>
        <v>14</v>
      </c>
      <c r="Y95" s="4">
        <f t="shared" si="32"/>
        <v>24</v>
      </c>
      <c r="Z95" s="4">
        <f t="shared" si="32"/>
        <v>15</v>
      </c>
      <c r="AA95" s="4">
        <f t="shared" si="32"/>
        <v>41</v>
      </c>
    </row>
    <row r="96" spans="1:27" x14ac:dyDescent="0.25">
      <c r="A96" s="11" t="s">
        <v>214</v>
      </c>
      <c r="C96" s="1" t="s">
        <v>33</v>
      </c>
      <c r="D96" s="4">
        <f t="shared" ref="D96:AA96" si="33">D$58-D35</f>
        <v>23</v>
      </c>
      <c r="E96" s="4">
        <f t="shared" si="33"/>
        <v>5</v>
      </c>
      <c r="F96" s="4">
        <f t="shared" si="33"/>
        <v>5</v>
      </c>
      <c r="G96" s="4"/>
      <c r="H96" s="4">
        <f t="shared" si="33"/>
        <v>20</v>
      </c>
      <c r="I96" s="4">
        <f t="shared" si="33"/>
        <v>21</v>
      </c>
      <c r="J96" s="4">
        <f t="shared" si="33"/>
        <v>18</v>
      </c>
      <c r="K96" s="4">
        <f t="shared" si="33"/>
        <v>15</v>
      </c>
      <c r="L96" s="4"/>
      <c r="M96" s="4">
        <f t="shared" si="33"/>
        <v>11</v>
      </c>
      <c r="N96" s="4">
        <f t="shared" si="33"/>
        <v>20</v>
      </c>
      <c r="O96" s="4">
        <f t="shared" si="33"/>
        <v>71</v>
      </c>
      <c r="P96" s="4">
        <f t="shared" si="33"/>
        <v>83</v>
      </c>
      <c r="Q96" s="6"/>
      <c r="R96" s="4"/>
      <c r="S96" s="4">
        <f t="shared" si="33"/>
        <v>16</v>
      </c>
      <c r="T96" s="4">
        <f t="shared" si="33"/>
        <v>25</v>
      </c>
      <c r="U96" s="4">
        <f t="shared" si="33"/>
        <v>7</v>
      </c>
      <c r="V96" s="4">
        <f t="shared" si="33"/>
        <v>5</v>
      </c>
      <c r="W96" s="4"/>
      <c r="X96" s="4">
        <f t="shared" si="33"/>
        <v>21</v>
      </c>
      <c r="Y96" s="4">
        <f t="shared" si="33"/>
        <v>34</v>
      </c>
      <c r="Z96" s="4">
        <f t="shared" si="33"/>
        <v>20</v>
      </c>
      <c r="AA96" s="4">
        <f t="shared" si="33"/>
        <v>11</v>
      </c>
    </row>
    <row r="97" spans="1:27" x14ac:dyDescent="0.25">
      <c r="A97" s="12" t="s">
        <v>213</v>
      </c>
      <c r="C97" s="1" t="s">
        <v>34</v>
      </c>
      <c r="D97" s="4">
        <f t="shared" ref="D97:AA97" si="34">D$58-D36</f>
        <v>50</v>
      </c>
      <c r="E97" s="4">
        <f t="shared" si="34"/>
        <v>20</v>
      </c>
      <c r="F97" s="4">
        <f t="shared" si="34"/>
        <v>60</v>
      </c>
      <c r="G97" s="4"/>
      <c r="H97" s="4">
        <f t="shared" si="34"/>
        <v>20</v>
      </c>
      <c r="I97" s="4">
        <f t="shared" si="34"/>
        <v>49</v>
      </c>
      <c r="J97" s="4">
        <f t="shared" si="34"/>
        <v>18</v>
      </c>
      <c r="K97" s="4">
        <f t="shared" si="34"/>
        <v>63</v>
      </c>
      <c r="L97" s="4"/>
      <c r="M97" s="4">
        <f t="shared" si="34"/>
        <v>20</v>
      </c>
      <c r="N97" s="4">
        <f t="shared" si="34"/>
        <v>48</v>
      </c>
      <c r="O97" s="4">
        <f t="shared" si="34"/>
        <v>79</v>
      </c>
      <c r="P97" s="4">
        <f t="shared" si="34"/>
        <v>119</v>
      </c>
      <c r="Q97" s="6"/>
      <c r="R97" s="4"/>
      <c r="S97" s="4">
        <f t="shared" si="34"/>
        <v>22</v>
      </c>
      <c r="T97" s="4">
        <f t="shared" si="34"/>
        <v>32</v>
      </c>
      <c r="U97" s="4">
        <f t="shared" si="34"/>
        <v>14</v>
      </c>
      <c r="V97" s="4">
        <f t="shared" si="34"/>
        <v>47</v>
      </c>
      <c r="W97" s="4"/>
      <c r="X97" s="4">
        <f t="shared" si="34"/>
        <v>14</v>
      </c>
      <c r="Y97" s="4">
        <f t="shared" si="34"/>
        <v>32</v>
      </c>
      <c r="Z97" s="4">
        <f t="shared" si="34"/>
        <v>13</v>
      </c>
      <c r="AA97" s="4">
        <f t="shared" si="34"/>
        <v>46</v>
      </c>
    </row>
    <row r="98" spans="1:27" x14ac:dyDescent="0.25">
      <c r="A98" s="12" t="s">
        <v>213</v>
      </c>
      <c r="C98" s="1" t="s">
        <v>35</v>
      </c>
      <c r="D98" s="4">
        <f t="shared" ref="D98:AA98" si="35">D$58-D37</f>
        <v>67</v>
      </c>
      <c r="E98" s="4">
        <f t="shared" si="35"/>
        <v>0</v>
      </c>
      <c r="F98" s="4">
        <f t="shared" si="35"/>
        <v>46</v>
      </c>
      <c r="G98" s="4"/>
      <c r="H98" s="4">
        <f t="shared" si="35"/>
        <v>20</v>
      </c>
      <c r="I98" s="4">
        <f t="shared" si="35"/>
        <v>14</v>
      </c>
      <c r="J98" s="4">
        <f t="shared" si="35"/>
        <v>4</v>
      </c>
      <c r="K98" s="4">
        <f t="shared" si="35"/>
        <v>50</v>
      </c>
      <c r="L98" s="4"/>
      <c r="M98" s="4">
        <f t="shared" si="35"/>
        <v>25</v>
      </c>
      <c r="N98" s="4">
        <f t="shared" si="35"/>
        <v>48</v>
      </c>
      <c r="O98" s="4">
        <f t="shared" si="35"/>
        <v>78</v>
      </c>
      <c r="P98" s="4">
        <f t="shared" si="35"/>
        <v>84</v>
      </c>
      <c r="Q98" s="6"/>
      <c r="R98" s="4"/>
      <c r="S98" s="4">
        <f t="shared" si="35"/>
        <v>30</v>
      </c>
      <c r="T98" s="4">
        <f t="shared" si="35"/>
        <v>61</v>
      </c>
      <c r="U98" s="4">
        <f t="shared" si="35"/>
        <v>31</v>
      </c>
      <c r="V98" s="4">
        <f t="shared" si="35"/>
        <v>61</v>
      </c>
      <c r="W98" s="4"/>
      <c r="X98" s="4">
        <f t="shared" si="35"/>
        <v>30</v>
      </c>
      <c r="Y98" s="4">
        <f t="shared" si="35"/>
        <v>62</v>
      </c>
      <c r="Z98" s="4">
        <f t="shared" si="35"/>
        <v>33</v>
      </c>
      <c r="AA98" s="4">
        <f t="shared" si="35"/>
        <v>61</v>
      </c>
    </row>
    <row r="99" spans="1:27" x14ac:dyDescent="0.25">
      <c r="A99" s="11" t="s">
        <v>216</v>
      </c>
      <c r="C99" s="1" t="s">
        <v>36</v>
      </c>
      <c r="D99" s="4">
        <f t="shared" ref="D99:AA99" si="36">D$58-D38</f>
        <v>30</v>
      </c>
      <c r="E99" s="4">
        <f t="shared" si="36"/>
        <v>10</v>
      </c>
      <c r="F99" s="4">
        <f t="shared" si="36"/>
        <v>3</v>
      </c>
      <c r="G99" s="4"/>
      <c r="H99" s="4">
        <f t="shared" si="36"/>
        <v>12</v>
      </c>
      <c r="I99" s="4">
        <f t="shared" si="36"/>
        <v>30</v>
      </c>
      <c r="J99" s="4">
        <f t="shared" si="36"/>
        <v>10</v>
      </c>
      <c r="K99" s="4">
        <f t="shared" si="36"/>
        <v>0</v>
      </c>
      <c r="L99" s="4"/>
      <c r="M99" s="4">
        <f t="shared" si="36"/>
        <v>13</v>
      </c>
      <c r="N99" s="4">
        <f t="shared" si="36"/>
        <v>33</v>
      </c>
      <c r="O99" s="4">
        <f t="shared" si="36"/>
        <v>77</v>
      </c>
      <c r="P99" s="4">
        <f t="shared" si="36"/>
        <v>62</v>
      </c>
      <c r="Q99" s="6"/>
      <c r="R99" s="4"/>
      <c r="S99" s="4">
        <f t="shared" si="36"/>
        <v>14</v>
      </c>
      <c r="T99" s="4">
        <f t="shared" si="36"/>
        <v>31</v>
      </c>
      <c r="U99" s="4">
        <f t="shared" si="36"/>
        <v>13</v>
      </c>
      <c r="V99" s="4">
        <f t="shared" si="36"/>
        <v>1</v>
      </c>
      <c r="W99" s="4"/>
      <c r="X99" s="4">
        <f t="shared" si="36"/>
        <v>13</v>
      </c>
      <c r="Y99" s="4">
        <f t="shared" si="36"/>
        <v>31</v>
      </c>
      <c r="Z99" s="4">
        <f t="shared" si="36"/>
        <v>12</v>
      </c>
      <c r="AA99" s="4">
        <f t="shared" si="36"/>
        <v>3</v>
      </c>
    </row>
    <row r="100" spans="1:27" x14ac:dyDescent="0.25">
      <c r="A100" s="12" t="s">
        <v>217</v>
      </c>
      <c r="C100" s="1" t="s">
        <v>37</v>
      </c>
      <c r="D100" s="4">
        <f t="shared" ref="D100:AA100" si="37">D$58-D39</f>
        <v>25</v>
      </c>
      <c r="E100" s="4">
        <f t="shared" si="37"/>
        <v>54</v>
      </c>
      <c r="F100" s="4">
        <f t="shared" si="37"/>
        <v>33</v>
      </c>
      <c r="G100" s="4"/>
      <c r="H100" s="4">
        <f t="shared" si="37"/>
        <v>7</v>
      </c>
      <c r="I100" s="4">
        <f t="shared" si="37"/>
        <v>38</v>
      </c>
      <c r="J100" s="4">
        <f t="shared" si="37"/>
        <v>7</v>
      </c>
      <c r="K100" s="4">
        <f t="shared" si="37"/>
        <v>39</v>
      </c>
      <c r="L100" s="4"/>
      <c r="M100" s="4">
        <f t="shared" si="37"/>
        <v>7</v>
      </c>
      <c r="N100" s="4">
        <f t="shared" si="37"/>
        <v>37</v>
      </c>
      <c r="O100" s="4">
        <f t="shared" si="37"/>
        <v>67</v>
      </c>
      <c r="P100" s="4">
        <f t="shared" si="37"/>
        <v>99</v>
      </c>
      <c r="Q100" s="6"/>
      <c r="R100" s="4"/>
      <c r="S100" s="4">
        <f t="shared" si="37"/>
        <v>3</v>
      </c>
      <c r="T100" s="4">
        <f t="shared" si="37"/>
        <v>33</v>
      </c>
      <c r="U100" s="4">
        <f t="shared" si="37"/>
        <v>8</v>
      </c>
      <c r="V100" s="4">
        <f t="shared" si="37"/>
        <v>40</v>
      </c>
      <c r="W100" s="4"/>
      <c r="X100" s="4">
        <f t="shared" si="37"/>
        <v>9</v>
      </c>
      <c r="Y100" s="4">
        <f t="shared" si="37"/>
        <v>35</v>
      </c>
      <c r="Z100" s="4">
        <f t="shared" si="37"/>
        <v>2</v>
      </c>
      <c r="AA100" s="4">
        <f t="shared" si="37"/>
        <v>39</v>
      </c>
    </row>
    <row r="101" spans="1:27" x14ac:dyDescent="0.25">
      <c r="A101" s="12" t="s">
        <v>217</v>
      </c>
      <c r="C101" s="1" t="s">
        <v>38</v>
      </c>
      <c r="D101" s="4">
        <f t="shared" ref="D101:AA101" si="38">D$58-D40</f>
        <v>36</v>
      </c>
      <c r="E101" s="4">
        <f t="shared" si="38"/>
        <v>5</v>
      </c>
      <c r="F101" s="4">
        <f t="shared" si="38"/>
        <v>39</v>
      </c>
      <c r="G101" s="4"/>
      <c r="H101" s="4">
        <f t="shared" si="38"/>
        <v>11</v>
      </c>
      <c r="I101" s="4">
        <f t="shared" si="38"/>
        <v>35</v>
      </c>
      <c r="J101" s="4">
        <f t="shared" si="38"/>
        <v>18</v>
      </c>
      <c r="K101" s="4">
        <f t="shared" si="38"/>
        <v>2</v>
      </c>
      <c r="L101" s="4"/>
      <c r="M101" s="4">
        <f t="shared" si="38"/>
        <v>13</v>
      </c>
      <c r="N101" s="4">
        <f t="shared" si="38"/>
        <v>34</v>
      </c>
      <c r="O101" s="4">
        <f t="shared" si="38"/>
        <v>78</v>
      </c>
      <c r="P101" s="4">
        <f t="shared" si="38"/>
        <v>97</v>
      </c>
      <c r="Q101" s="6"/>
      <c r="R101" s="4"/>
      <c r="S101" s="4">
        <f t="shared" si="38"/>
        <v>12</v>
      </c>
      <c r="T101" s="4">
        <f t="shared" si="38"/>
        <v>34</v>
      </c>
      <c r="U101" s="4">
        <f t="shared" si="38"/>
        <v>14</v>
      </c>
      <c r="V101" s="4">
        <f t="shared" si="38"/>
        <v>34</v>
      </c>
      <c r="W101" s="4"/>
      <c r="X101" s="4">
        <f t="shared" si="38"/>
        <v>15</v>
      </c>
      <c r="Y101" s="4">
        <f t="shared" si="38"/>
        <v>32</v>
      </c>
      <c r="Z101" s="4">
        <f t="shared" si="38"/>
        <v>20</v>
      </c>
      <c r="AA101" s="4">
        <f t="shared" si="38"/>
        <v>35</v>
      </c>
    </row>
    <row r="102" spans="1:27" x14ac:dyDescent="0.25">
      <c r="A102" s="12" t="s">
        <v>214</v>
      </c>
      <c r="C102" s="1" t="s">
        <v>39</v>
      </c>
      <c r="D102" s="4">
        <f t="shared" ref="D102:AA102" si="39">D$58-D41</f>
        <v>36</v>
      </c>
      <c r="E102" s="4">
        <f t="shared" si="39"/>
        <v>12</v>
      </c>
      <c r="F102" s="4">
        <f t="shared" si="39"/>
        <v>34</v>
      </c>
      <c r="G102" s="4"/>
      <c r="H102" s="4">
        <f t="shared" si="39"/>
        <v>4</v>
      </c>
      <c r="I102" s="4">
        <f t="shared" si="39"/>
        <v>7</v>
      </c>
      <c r="J102" s="4">
        <f t="shared" si="39"/>
        <v>4</v>
      </c>
      <c r="K102" s="4">
        <f t="shared" si="39"/>
        <v>8</v>
      </c>
      <c r="L102" s="4"/>
      <c r="M102" s="4">
        <f t="shared" si="39"/>
        <v>12</v>
      </c>
      <c r="N102" s="4">
        <f t="shared" si="39"/>
        <v>22</v>
      </c>
      <c r="O102" s="4">
        <f t="shared" si="39"/>
        <v>65</v>
      </c>
      <c r="P102" s="4">
        <f t="shared" si="39"/>
        <v>91</v>
      </c>
      <c r="Q102" s="6"/>
      <c r="R102" s="4"/>
      <c r="S102" s="4">
        <f t="shared" si="39"/>
        <v>10</v>
      </c>
      <c r="T102" s="4">
        <f t="shared" si="39"/>
        <v>20</v>
      </c>
      <c r="U102" s="4">
        <f t="shared" si="39"/>
        <v>2</v>
      </c>
      <c r="V102" s="4">
        <f t="shared" si="39"/>
        <v>35</v>
      </c>
      <c r="W102" s="4"/>
      <c r="X102" s="4">
        <f t="shared" si="39"/>
        <v>8</v>
      </c>
      <c r="Y102" s="4">
        <f t="shared" si="39"/>
        <v>26</v>
      </c>
      <c r="Z102" s="4">
        <f t="shared" si="39"/>
        <v>1</v>
      </c>
      <c r="AA102" s="4">
        <f t="shared" si="39"/>
        <v>35</v>
      </c>
    </row>
    <row r="103" spans="1:27" x14ac:dyDescent="0.25">
      <c r="A103" s="12" t="s">
        <v>213</v>
      </c>
      <c r="C103" s="1" t="s">
        <v>40</v>
      </c>
      <c r="D103" s="4">
        <f t="shared" ref="D103:AA103" si="40">D$58-D42</f>
        <v>8</v>
      </c>
      <c r="E103" s="4">
        <f t="shared" si="40"/>
        <v>5</v>
      </c>
      <c r="F103" s="4">
        <f t="shared" si="40"/>
        <v>32</v>
      </c>
      <c r="G103" s="4"/>
      <c r="H103" s="4">
        <f t="shared" si="40"/>
        <v>0</v>
      </c>
      <c r="I103" s="4">
        <f t="shared" si="40"/>
        <v>7</v>
      </c>
      <c r="J103" s="4">
        <f t="shared" si="40"/>
        <v>4</v>
      </c>
      <c r="K103" s="4">
        <f t="shared" si="40"/>
        <v>31</v>
      </c>
      <c r="L103" s="4"/>
      <c r="M103" s="4">
        <f t="shared" si="40"/>
        <v>5</v>
      </c>
      <c r="N103" s="4">
        <f t="shared" si="40"/>
        <v>7</v>
      </c>
      <c r="O103" s="4">
        <f t="shared" si="40"/>
        <v>64</v>
      </c>
      <c r="P103" s="4">
        <f t="shared" si="40"/>
        <v>102</v>
      </c>
      <c r="Q103" s="6"/>
      <c r="R103" s="4"/>
      <c r="S103" s="4">
        <f t="shared" si="40"/>
        <v>2</v>
      </c>
      <c r="T103" s="4">
        <f t="shared" si="40"/>
        <v>13</v>
      </c>
      <c r="U103" s="4">
        <f t="shared" si="40"/>
        <v>0</v>
      </c>
      <c r="V103" s="4">
        <f t="shared" si="40"/>
        <v>40</v>
      </c>
      <c r="W103" s="4"/>
      <c r="X103" s="4">
        <f t="shared" si="40"/>
        <v>2</v>
      </c>
      <c r="Y103" s="4">
        <f t="shared" si="40"/>
        <v>21</v>
      </c>
      <c r="Z103" s="4">
        <f t="shared" si="40"/>
        <v>1</v>
      </c>
      <c r="AA103" s="4">
        <f t="shared" si="40"/>
        <v>38</v>
      </c>
    </row>
    <row r="104" spans="1:27" x14ac:dyDescent="0.25">
      <c r="A104" s="12" t="s">
        <v>213</v>
      </c>
      <c r="C104" s="1" t="s">
        <v>41</v>
      </c>
      <c r="D104" s="4">
        <f t="shared" ref="D104:AA104" si="41">D$58-D43</f>
        <v>36</v>
      </c>
      <c r="E104" s="4">
        <f t="shared" si="41"/>
        <v>7</v>
      </c>
      <c r="F104" s="4">
        <f t="shared" si="41"/>
        <v>45</v>
      </c>
      <c r="G104" s="4"/>
      <c r="H104" s="4">
        <f t="shared" si="41"/>
        <v>19</v>
      </c>
      <c r="I104" s="4">
        <f t="shared" si="41"/>
        <v>35</v>
      </c>
      <c r="J104" s="4">
        <f t="shared" si="41"/>
        <v>18</v>
      </c>
      <c r="K104" s="4">
        <f t="shared" si="41"/>
        <v>49</v>
      </c>
      <c r="L104" s="4"/>
      <c r="M104" s="4">
        <f t="shared" si="41"/>
        <v>20</v>
      </c>
      <c r="N104" s="4">
        <f t="shared" si="41"/>
        <v>36</v>
      </c>
      <c r="O104" s="4">
        <f t="shared" si="41"/>
        <v>86</v>
      </c>
      <c r="P104" s="4">
        <f t="shared" si="41"/>
        <v>116</v>
      </c>
      <c r="Q104" s="6"/>
      <c r="R104" s="4"/>
      <c r="S104" s="4">
        <f t="shared" si="41"/>
        <v>24</v>
      </c>
      <c r="T104" s="4">
        <f t="shared" si="41"/>
        <v>38</v>
      </c>
      <c r="U104" s="4">
        <f t="shared" si="41"/>
        <v>23</v>
      </c>
      <c r="V104" s="4">
        <f t="shared" si="41"/>
        <v>54</v>
      </c>
      <c r="W104" s="4"/>
      <c r="X104" s="4">
        <f t="shared" si="41"/>
        <v>34</v>
      </c>
      <c r="Y104" s="4">
        <f t="shared" si="41"/>
        <v>38</v>
      </c>
      <c r="Z104" s="4">
        <f t="shared" si="41"/>
        <v>34</v>
      </c>
      <c r="AA104" s="4">
        <f t="shared" si="41"/>
        <v>54</v>
      </c>
    </row>
    <row r="105" spans="1:27" x14ac:dyDescent="0.25">
      <c r="A105" s="12" t="s">
        <v>218</v>
      </c>
      <c r="C105" s="1" t="s">
        <v>42</v>
      </c>
      <c r="D105" s="4">
        <f t="shared" ref="D105:AA105" si="42">D$58-D44</f>
        <v>32</v>
      </c>
      <c r="E105" s="4">
        <f t="shared" si="42"/>
        <v>7</v>
      </c>
      <c r="F105" s="4">
        <f t="shared" si="42"/>
        <v>21</v>
      </c>
      <c r="G105" s="4"/>
      <c r="H105" s="4">
        <f t="shared" si="42"/>
        <v>14</v>
      </c>
      <c r="I105" s="4">
        <f t="shared" si="42"/>
        <v>31</v>
      </c>
      <c r="J105" s="4">
        <f t="shared" si="42"/>
        <v>6</v>
      </c>
      <c r="K105" s="4">
        <f t="shared" si="42"/>
        <v>31</v>
      </c>
      <c r="L105" s="4"/>
      <c r="M105" s="4">
        <f t="shared" si="42"/>
        <v>20</v>
      </c>
      <c r="N105" s="4">
        <f t="shared" si="42"/>
        <v>30</v>
      </c>
      <c r="O105" s="4">
        <f t="shared" si="42"/>
        <v>72</v>
      </c>
      <c r="P105" s="4">
        <f t="shared" si="42"/>
        <v>70</v>
      </c>
      <c r="Q105" s="6"/>
      <c r="R105" s="4"/>
      <c r="S105" s="4">
        <f t="shared" si="42"/>
        <v>2</v>
      </c>
      <c r="T105" s="4">
        <f t="shared" si="42"/>
        <v>28</v>
      </c>
      <c r="U105" s="4">
        <f t="shared" si="42"/>
        <v>0</v>
      </c>
      <c r="V105" s="4">
        <f t="shared" si="42"/>
        <v>13</v>
      </c>
      <c r="W105" s="4"/>
      <c r="X105" s="4">
        <f t="shared" si="42"/>
        <v>23</v>
      </c>
      <c r="Y105" s="4">
        <f t="shared" si="42"/>
        <v>5</v>
      </c>
      <c r="Z105" s="4">
        <f t="shared" si="42"/>
        <v>12</v>
      </c>
      <c r="AA105" s="4">
        <f t="shared" si="42"/>
        <v>3</v>
      </c>
    </row>
    <row r="106" spans="1:27" x14ac:dyDescent="0.25">
      <c r="A106" s="11" t="s">
        <v>215</v>
      </c>
      <c r="C106" s="1" t="s">
        <v>43</v>
      </c>
      <c r="D106" s="4">
        <f t="shared" ref="D106:AA106" si="43">D$58-D45</f>
        <v>7</v>
      </c>
      <c r="E106" s="4">
        <f t="shared" si="43"/>
        <v>3</v>
      </c>
      <c r="F106" s="4">
        <f t="shared" si="43"/>
        <v>32</v>
      </c>
      <c r="G106" s="4"/>
      <c r="H106" s="4">
        <f t="shared" si="43"/>
        <v>3</v>
      </c>
      <c r="I106" s="4">
        <f t="shared" si="43"/>
        <v>13</v>
      </c>
      <c r="J106" s="4">
        <f t="shared" si="43"/>
        <v>3</v>
      </c>
      <c r="K106" s="4">
        <f t="shared" si="43"/>
        <v>30</v>
      </c>
      <c r="L106" s="4"/>
      <c r="M106" s="4">
        <f t="shared" si="43"/>
        <v>3</v>
      </c>
      <c r="N106" s="4">
        <f t="shared" si="43"/>
        <v>12</v>
      </c>
      <c r="O106" s="4">
        <f t="shared" si="43"/>
        <v>63</v>
      </c>
      <c r="P106" s="4">
        <f t="shared" si="43"/>
        <v>91</v>
      </c>
      <c r="Q106" s="6"/>
      <c r="R106" s="4"/>
      <c r="S106" s="4">
        <f t="shared" si="43"/>
        <v>2</v>
      </c>
      <c r="T106" s="4">
        <f t="shared" si="43"/>
        <v>26</v>
      </c>
      <c r="U106" s="4">
        <f t="shared" si="43"/>
        <v>0</v>
      </c>
      <c r="V106" s="4">
        <f t="shared" si="43"/>
        <v>32</v>
      </c>
      <c r="W106" s="4"/>
      <c r="X106" s="4">
        <f t="shared" si="43"/>
        <v>10</v>
      </c>
      <c r="Y106" s="4">
        <f t="shared" si="43"/>
        <v>31</v>
      </c>
      <c r="Z106" s="4">
        <f t="shared" si="43"/>
        <v>0</v>
      </c>
      <c r="AA106" s="4">
        <f t="shared" si="43"/>
        <v>3</v>
      </c>
    </row>
    <row r="107" spans="1:27" x14ac:dyDescent="0.25">
      <c r="A107" s="11" t="s">
        <v>219</v>
      </c>
      <c r="C107" s="1" t="s">
        <v>44</v>
      </c>
      <c r="D107" s="4">
        <f t="shared" ref="D107:AA107" si="44">D$58-D46</f>
        <v>2</v>
      </c>
      <c r="E107" s="4">
        <f t="shared" si="44"/>
        <v>5</v>
      </c>
      <c r="F107" s="4">
        <f t="shared" si="44"/>
        <v>5</v>
      </c>
      <c r="G107" s="4"/>
      <c r="H107" s="4">
        <f t="shared" si="44"/>
        <v>0</v>
      </c>
      <c r="I107" s="4">
        <f t="shared" si="44"/>
        <v>0</v>
      </c>
      <c r="J107" s="4">
        <f t="shared" si="44"/>
        <v>11</v>
      </c>
      <c r="K107" s="4">
        <f t="shared" si="44"/>
        <v>30</v>
      </c>
      <c r="L107" s="4"/>
      <c r="M107" s="4">
        <f t="shared" si="44"/>
        <v>0</v>
      </c>
      <c r="N107" s="4">
        <f t="shared" si="44"/>
        <v>5</v>
      </c>
      <c r="O107" s="4">
        <f t="shared" si="44"/>
        <v>84</v>
      </c>
      <c r="P107" s="4">
        <f t="shared" si="44"/>
        <v>102</v>
      </c>
      <c r="Q107" s="6"/>
      <c r="R107" s="4"/>
      <c r="S107" s="4">
        <f t="shared" si="44"/>
        <v>21</v>
      </c>
      <c r="T107" s="4">
        <f t="shared" si="44"/>
        <v>3</v>
      </c>
      <c r="U107" s="4">
        <f t="shared" si="44"/>
        <v>17</v>
      </c>
      <c r="V107" s="4">
        <f t="shared" si="44"/>
        <v>42</v>
      </c>
      <c r="W107" s="4"/>
      <c r="X107" s="4">
        <f t="shared" si="44"/>
        <v>15</v>
      </c>
      <c r="Y107" s="4">
        <f t="shared" si="44"/>
        <v>6</v>
      </c>
      <c r="Z107" s="4">
        <f t="shared" si="44"/>
        <v>15</v>
      </c>
      <c r="AA107" s="4">
        <f t="shared" si="44"/>
        <v>14</v>
      </c>
    </row>
    <row r="108" spans="1:27" x14ac:dyDescent="0.25">
      <c r="A108" s="11" t="s">
        <v>215</v>
      </c>
      <c r="C108" s="1" t="s">
        <v>45</v>
      </c>
      <c r="D108" s="4">
        <f t="shared" ref="D108:AA108" si="45">D$58-D47</f>
        <v>35</v>
      </c>
      <c r="E108" s="4">
        <f t="shared" si="45"/>
        <v>12</v>
      </c>
      <c r="F108" s="4">
        <f t="shared" si="45"/>
        <v>24</v>
      </c>
      <c r="G108" s="4"/>
      <c r="H108" s="4">
        <f t="shared" si="45"/>
        <v>12</v>
      </c>
      <c r="I108" s="4">
        <f t="shared" si="45"/>
        <v>35</v>
      </c>
      <c r="J108" s="4">
        <f t="shared" si="45"/>
        <v>4</v>
      </c>
      <c r="K108" s="4">
        <f t="shared" si="45"/>
        <v>14</v>
      </c>
      <c r="L108" s="4"/>
      <c r="M108" s="4">
        <f t="shared" si="45"/>
        <v>20</v>
      </c>
      <c r="N108" s="4">
        <f t="shared" si="45"/>
        <v>35</v>
      </c>
      <c r="O108" s="4">
        <f t="shared" si="45"/>
        <v>72</v>
      </c>
      <c r="P108" s="4">
        <f t="shared" si="45"/>
        <v>91</v>
      </c>
      <c r="Q108" s="6"/>
      <c r="R108" s="4"/>
      <c r="S108" s="4">
        <f t="shared" si="45"/>
        <v>16</v>
      </c>
      <c r="T108" s="4">
        <f t="shared" si="45"/>
        <v>33</v>
      </c>
      <c r="U108" s="4">
        <f t="shared" si="45"/>
        <v>9</v>
      </c>
      <c r="V108" s="4">
        <f t="shared" si="45"/>
        <v>42</v>
      </c>
      <c r="W108" s="4"/>
      <c r="X108" s="4">
        <f t="shared" si="45"/>
        <v>15</v>
      </c>
      <c r="Y108" s="4">
        <f t="shared" si="45"/>
        <v>5</v>
      </c>
      <c r="Z108" s="4">
        <f t="shared" si="45"/>
        <v>14</v>
      </c>
      <c r="AA108" s="4">
        <f t="shared" si="45"/>
        <v>40</v>
      </c>
    </row>
    <row r="109" spans="1:27" x14ac:dyDescent="0.25">
      <c r="A109" s="11" t="s">
        <v>215</v>
      </c>
      <c r="C109" s="1" t="s">
        <v>46</v>
      </c>
      <c r="D109" s="4">
        <f t="shared" ref="D109:AA109" si="46">D$58-D48</f>
        <v>25</v>
      </c>
      <c r="E109" s="4">
        <f t="shared" si="46"/>
        <v>13</v>
      </c>
      <c r="F109" s="4">
        <f t="shared" si="46"/>
        <v>20</v>
      </c>
      <c r="G109" s="4"/>
      <c r="H109" s="4">
        <f t="shared" si="46"/>
        <v>6</v>
      </c>
      <c r="I109" s="4">
        <f t="shared" si="46"/>
        <v>15</v>
      </c>
      <c r="J109" s="4">
        <f t="shared" si="46"/>
        <v>11</v>
      </c>
      <c r="K109" s="4">
        <f t="shared" si="46"/>
        <v>15</v>
      </c>
      <c r="L109" s="4"/>
      <c r="M109" s="4">
        <f t="shared" si="46"/>
        <v>7</v>
      </c>
      <c r="N109" s="4">
        <f t="shared" si="46"/>
        <v>37</v>
      </c>
      <c r="O109" s="4">
        <f t="shared" si="46"/>
        <v>71</v>
      </c>
      <c r="P109" s="4">
        <f t="shared" si="46"/>
        <v>75</v>
      </c>
      <c r="Q109" s="6"/>
      <c r="R109" s="4"/>
      <c r="S109" s="4">
        <f t="shared" si="46"/>
        <v>4</v>
      </c>
      <c r="T109" s="4">
        <f t="shared" si="46"/>
        <v>52</v>
      </c>
      <c r="U109" s="4">
        <f t="shared" si="46"/>
        <v>7</v>
      </c>
      <c r="V109" s="4">
        <f t="shared" si="46"/>
        <v>26</v>
      </c>
      <c r="W109" s="4"/>
      <c r="X109" s="4">
        <f t="shared" si="46"/>
        <v>3</v>
      </c>
      <c r="Y109" s="4">
        <f t="shared" si="46"/>
        <v>18</v>
      </c>
      <c r="Z109" s="4">
        <f t="shared" si="46"/>
        <v>6</v>
      </c>
      <c r="AA109" s="4">
        <f t="shared" si="46"/>
        <v>25</v>
      </c>
    </row>
    <row r="110" spans="1:27" x14ac:dyDescent="0.25">
      <c r="A110" s="11" t="s">
        <v>219</v>
      </c>
      <c r="C110" s="1" t="s">
        <v>47</v>
      </c>
      <c r="D110" s="4">
        <f t="shared" ref="D110:AA110" si="47">D$58-D49</f>
        <v>30</v>
      </c>
      <c r="E110" s="4">
        <f t="shared" si="47"/>
        <v>11</v>
      </c>
      <c r="F110" s="4">
        <f t="shared" si="47"/>
        <v>32</v>
      </c>
      <c r="G110" s="4"/>
      <c r="H110" s="4">
        <f t="shared" si="47"/>
        <v>19</v>
      </c>
      <c r="I110" s="4">
        <f t="shared" si="47"/>
        <v>35</v>
      </c>
      <c r="J110" s="4">
        <f t="shared" si="47"/>
        <v>18</v>
      </c>
      <c r="K110" s="4">
        <f t="shared" si="47"/>
        <v>36</v>
      </c>
      <c r="L110" s="4"/>
      <c r="M110" s="4">
        <f t="shared" si="47"/>
        <v>4</v>
      </c>
      <c r="N110" s="4">
        <f t="shared" si="47"/>
        <v>34</v>
      </c>
      <c r="O110" s="4">
        <f t="shared" si="47"/>
        <v>78</v>
      </c>
      <c r="P110" s="4">
        <f t="shared" si="47"/>
        <v>103</v>
      </c>
      <c r="Q110" s="6"/>
      <c r="R110" s="4"/>
      <c r="S110" s="4">
        <f t="shared" si="47"/>
        <v>16</v>
      </c>
      <c r="T110" s="4">
        <f t="shared" si="47"/>
        <v>33</v>
      </c>
      <c r="U110" s="4">
        <f t="shared" si="47"/>
        <v>16</v>
      </c>
      <c r="V110" s="4">
        <f t="shared" si="47"/>
        <v>39</v>
      </c>
      <c r="W110" s="4"/>
      <c r="X110" s="4">
        <f t="shared" si="47"/>
        <v>17</v>
      </c>
      <c r="Y110" s="4">
        <f t="shared" si="47"/>
        <v>33</v>
      </c>
      <c r="Z110" s="4">
        <f t="shared" si="47"/>
        <v>16</v>
      </c>
      <c r="AA110" s="4">
        <f t="shared" si="47"/>
        <v>45</v>
      </c>
    </row>
    <row r="111" spans="1:27" x14ac:dyDescent="0.25">
      <c r="A111" s="11" t="s">
        <v>217</v>
      </c>
      <c r="C111" s="1" t="s">
        <v>48</v>
      </c>
      <c r="D111" s="4">
        <f t="shared" ref="D111:AA111" si="48">D$58-D50</f>
        <v>0</v>
      </c>
      <c r="E111" s="4">
        <f t="shared" si="48"/>
        <v>0</v>
      </c>
      <c r="F111" s="4">
        <f t="shared" si="48"/>
        <v>3</v>
      </c>
      <c r="G111" s="4"/>
      <c r="H111" s="4">
        <f t="shared" si="48"/>
        <v>0</v>
      </c>
      <c r="I111" s="4">
        <f t="shared" si="48"/>
        <v>0</v>
      </c>
      <c r="J111" s="4">
        <f t="shared" si="48"/>
        <v>3</v>
      </c>
      <c r="K111" s="4">
        <f t="shared" si="48"/>
        <v>0</v>
      </c>
      <c r="L111" s="4"/>
      <c r="M111" s="4">
        <f t="shared" si="48"/>
        <v>3</v>
      </c>
      <c r="N111" s="4">
        <f t="shared" si="48"/>
        <v>0</v>
      </c>
      <c r="O111" s="4">
        <f t="shared" si="48"/>
        <v>63</v>
      </c>
      <c r="P111" s="4">
        <f t="shared" si="48"/>
        <v>61</v>
      </c>
      <c r="Q111" s="6"/>
      <c r="R111" s="4"/>
      <c r="S111" s="4">
        <f t="shared" si="48"/>
        <v>0</v>
      </c>
      <c r="T111" s="4">
        <f t="shared" si="48"/>
        <v>0</v>
      </c>
      <c r="U111" s="4">
        <f t="shared" si="48"/>
        <v>0</v>
      </c>
      <c r="V111" s="4">
        <f t="shared" si="48"/>
        <v>4</v>
      </c>
      <c r="W111" s="4"/>
      <c r="X111" s="4">
        <f t="shared" si="48"/>
        <v>3</v>
      </c>
      <c r="Y111" s="4">
        <f t="shared" si="48"/>
        <v>7</v>
      </c>
      <c r="Z111" s="4">
        <f t="shared" si="48"/>
        <v>2</v>
      </c>
      <c r="AA111" s="4">
        <f t="shared" si="48"/>
        <v>7</v>
      </c>
    </row>
    <row r="112" spans="1:27" x14ac:dyDescent="0.25">
      <c r="A112" s="11" t="s">
        <v>218</v>
      </c>
      <c r="C112" s="1" t="s">
        <v>49</v>
      </c>
      <c r="D112" s="4">
        <f t="shared" ref="D112:AA112" si="49">D$58-D51</f>
        <v>35</v>
      </c>
      <c r="E112" s="4">
        <f t="shared" si="49"/>
        <v>3</v>
      </c>
      <c r="F112" s="4">
        <f t="shared" si="49"/>
        <v>33</v>
      </c>
      <c r="G112" s="4"/>
      <c r="H112" s="4">
        <f t="shared" si="49"/>
        <v>5</v>
      </c>
      <c r="I112" s="4">
        <f t="shared" si="49"/>
        <v>41</v>
      </c>
      <c r="J112" s="4">
        <f t="shared" si="49"/>
        <v>10</v>
      </c>
      <c r="K112" s="4">
        <f t="shared" si="49"/>
        <v>30</v>
      </c>
      <c r="L112" s="4"/>
      <c r="M112" s="4">
        <f t="shared" si="49"/>
        <v>10</v>
      </c>
      <c r="N112" s="4">
        <f t="shared" si="49"/>
        <v>41</v>
      </c>
      <c r="O112" s="4">
        <f t="shared" si="49"/>
        <v>71</v>
      </c>
      <c r="P112" s="4">
        <f t="shared" si="49"/>
        <v>99</v>
      </c>
      <c r="Q112" s="6"/>
      <c r="R112" s="4"/>
      <c r="S112" s="4">
        <f t="shared" si="49"/>
        <v>8</v>
      </c>
      <c r="T112" s="4">
        <f t="shared" si="49"/>
        <v>39</v>
      </c>
      <c r="U112" s="4">
        <f t="shared" si="49"/>
        <v>7</v>
      </c>
      <c r="V112" s="4">
        <f t="shared" si="49"/>
        <v>41</v>
      </c>
      <c r="W112" s="4"/>
      <c r="X112" s="4">
        <f t="shared" si="49"/>
        <v>7</v>
      </c>
      <c r="Y112" s="4">
        <f t="shared" si="49"/>
        <v>41</v>
      </c>
      <c r="Z112" s="4">
        <f t="shared" si="49"/>
        <v>5</v>
      </c>
      <c r="AA112" s="4">
        <f t="shared" si="49"/>
        <v>45</v>
      </c>
    </row>
    <row r="113" spans="1:27" x14ac:dyDescent="0.25">
      <c r="A113" s="11" t="s">
        <v>219</v>
      </c>
      <c r="C113" s="1" t="s">
        <v>50</v>
      </c>
      <c r="D113" s="4">
        <f t="shared" ref="D113:AA113" si="50">D$58-D52</f>
        <v>8</v>
      </c>
      <c r="E113" s="4">
        <f t="shared" si="50"/>
        <v>3</v>
      </c>
      <c r="F113" s="4">
        <f t="shared" si="50"/>
        <v>11</v>
      </c>
      <c r="G113" s="4"/>
      <c r="H113" s="4">
        <f t="shared" si="50"/>
        <v>0</v>
      </c>
      <c r="I113" s="4">
        <f t="shared" si="50"/>
        <v>14</v>
      </c>
      <c r="J113" s="4">
        <f t="shared" si="50"/>
        <v>11</v>
      </c>
      <c r="K113" s="4">
        <f t="shared" si="50"/>
        <v>0</v>
      </c>
      <c r="L113" s="4"/>
      <c r="M113" s="4">
        <f t="shared" si="50"/>
        <v>7</v>
      </c>
      <c r="N113" s="4">
        <f t="shared" si="50"/>
        <v>8</v>
      </c>
      <c r="O113" s="4">
        <f t="shared" si="50"/>
        <v>67</v>
      </c>
      <c r="P113" s="4">
        <f t="shared" si="50"/>
        <v>83</v>
      </c>
      <c r="Q113" s="6"/>
      <c r="R113" s="4"/>
      <c r="S113" s="4">
        <f t="shared" si="50"/>
        <v>15</v>
      </c>
      <c r="T113" s="4">
        <f t="shared" si="50"/>
        <v>18</v>
      </c>
      <c r="U113" s="4">
        <f t="shared" si="50"/>
        <v>14</v>
      </c>
      <c r="V113" s="4">
        <f t="shared" si="50"/>
        <v>20</v>
      </c>
      <c r="W113" s="4"/>
      <c r="X113" s="4">
        <f t="shared" si="50"/>
        <v>14</v>
      </c>
      <c r="Y113" s="4">
        <f t="shared" si="50"/>
        <v>18</v>
      </c>
      <c r="Z113" s="4">
        <f t="shared" si="50"/>
        <v>0</v>
      </c>
      <c r="AA113" s="4">
        <f t="shared" si="50"/>
        <v>4</v>
      </c>
    </row>
    <row r="114" spans="1:27" x14ac:dyDescent="0.25">
      <c r="A114" s="11" t="s">
        <v>214</v>
      </c>
      <c r="C114" s="1" t="s">
        <v>51</v>
      </c>
      <c r="D114" s="4">
        <f t="shared" ref="D114:AA114" si="51">D$58-D53</f>
        <v>30</v>
      </c>
      <c r="E114" s="4">
        <f t="shared" si="51"/>
        <v>17</v>
      </c>
      <c r="F114" s="4">
        <f t="shared" si="51"/>
        <v>3</v>
      </c>
      <c r="G114" s="4"/>
      <c r="H114" s="4">
        <f t="shared" si="51"/>
        <v>14</v>
      </c>
      <c r="I114" s="4">
        <f t="shared" si="51"/>
        <v>31</v>
      </c>
      <c r="J114" s="4">
        <f t="shared" si="51"/>
        <v>17</v>
      </c>
      <c r="K114" s="4">
        <f t="shared" si="51"/>
        <v>0</v>
      </c>
      <c r="L114" s="4"/>
      <c r="M114" s="4">
        <f t="shared" si="51"/>
        <v>17</v>
      </c>
      <c r="N114" s="4">
        <f t="shared" si="51"/>
        <v>33</v>
      </c>
      <c r="O114" s="4">
        <f t="shared" si="51"/>
        <v>77</v>
      </c>
      <c r="P114" s="4">
        <f t="shared" si="51"/>
        <v>61</v>
      </c>
      <c r="Q114" s="6"/>
      <c r="R114" s="4"/>
      <c r="S114" s="4">
        <f t="shared" si="51"/>
        <v>14</v>
      </c>
      <c r="T114" s="4">
        <f t="shared" si="51"/>
        <v>31</v>
      </c>
      <c r="U114" s="4">
        <f t="shared" si="51"/>
        <v>15</v>
      </c>
      <c r="V114" s="4">
        <f t="shared" si="51"/>
        <v>0</v>
      </c>
      <c r="W114" s="4"/>
      <c r="X114" s="4">
        <f t="shared" si="51"/>
        <v>15</v>
      </c>
      <c r="Y114" s="4">
        <f t="shared" si="51"/>
        <v>32</v>
      </c>
      <c r="Z114" s="4">
        <f t="shared" si="51"/>
        <v>16</v>
      </c>
      <c r="AA114" s="4">
        <f t="shared" si="51"/>
        <v>3</v>
      </c>
    </row>
    <row r="115" spans="1:27" x14ac:dyDescent="0.25">
      <c r="A115" s="11" t="s">
        <v>214</v>
      </c>
      <c r="C115" s="1" t="s">
        <v>52</v>
      </c>
      <c r="D115" s="4">
        <f t="shared" ref="D115:AA115" si="52">D$58-D54</f>
        <v>16</v>
      </c>
      <c r="E115" s="4">
        <f t="shared" si="52"/>
        <v>6</v>
      </c>
      <c r="F115" s="4">
        <f t="shared" si="52"/>
        <v>40</v>
      </c>
      <c r="G115" s="4"/>
      <c r="H115" s="4">
        <f t="shared" si="52"/>
        <v>4</v>
      </c>
      <c r="I115" s="4">
        <f t="shared" si="52"/>
        <v>14</v>
      </c>
      <c r="J115" s="4">
        <f t="shared" si="52"/>
        <v>4</v>
      </c>
      <c r="K115" s="4">
        <f t="shared" si="52"/>
        <v>36</v>
      </c>
      <c r="L115" s="4"/>
      <c r="M115" s="4">
        <f t="shared" si="52"/>
        <v>4</v>
      </c>
      <c r="N115" s="4">
        <f t="shared" si="52"/>
        <v>27</v>
      </c>
      <c r="O115" s="4">
        <f t="shared" si="52"/>
        <v>70</v>
      </c>
      <c r="P115" s="4">
        <f t="shared" si="52"/>
        <v>96</v>
      </c>
      <c r="Q115" s="6"/>
      <c r="R115" s="4"/>
      <c r="S115" s="4">
        <f t="shared" si="52"/>
        <v>8</v>
      </c>
      <c r="T115" s="4">
        <f t="shared" si="52"/>
        <v>31</v>
      </c>
      <c r="U115" s="4">
        <f t="shared" si="52"/>
        <v>1</v>
      </c>
      <c r="V115" s="4">
        <f t="shared" si="52"/>
        <v>40</v>
      </c>
      <c r="W115" s="4"/>
      <c r="X115" s="4">
        <f t="shared" si="52"/>
        <v>6</v>
      </c>
      <c r="Y115" s="4">
        <f t="shared" si="52"/>
        <v>18</v>
      </c>
      <c r="Z115" s="4">
        <f t="shared" si="52"/>
        <v>6</v>
      </c>
      <c r="AA115" s="4">
        <f t="shared" si="52"/>
        <v>38</v>
      </c>
    </row>
    <row r="116" spans="1:27" x14ac:dyDescent="0.25">
      <c r="A116" s="12" t="s">
        <v>213</v>
      </c>
      <c r="C116" s="1" t="s">
        <v>53</v>
      </c>
      <c r="D116" s="4">
        <f t="shared" ref="D116:AA116" si="53">D$58-D55</f>
        <v>7</v>
      </c>
      <c r="E116" s="4">
        <f t="shared" si="53"/>
        <v>17</v>
      </c>
      <c r="F116" s="4">
        <f t="shared" si="53"/>
        <v>3</v>
      </c>
      <c r="G116" s="4"/>
      <c r="H116" s="4">
        <f t="shared" si="53"/>
        <v>19</v>
      </c>
      <c r="I116" s="4">
        <f t="shared" si="53"/>
        <v>41</v>
      </c>
      <c r="J116" s="4">
        <f t="shared" si="53"/>
        <v>17</v>
      </c>
      <c r="K116" s="4">
        <f t="shared" si="53"/>
        <v>42</v>
      </c>
      <c r="L116" s="4"/>
      <c r="M116" s="4">
        <f t="shared" si="53"/>
        <v>17</v>
      </c>
      <c r="N116" s="4">
        <f t="shared" si="53"/>
        <v>19</v>
      </c>
      <c r="O116" s="4">
        <f t="shared" si="53"/>
        <v>70</v>
      </c>
      <c r="P116" s="4">
        <f t="shared" si="53"/>
        <v>88</v>
      </c>
      <c r="Q116" s="6"/>
      <c r="R116" s="4"/>
      <c r="S116" s="4">
        <f t="shared" si="53"/>
        <v>8</v>
      </c>
      <c r="T116" s="4">
        <f t="shared" si="53"/>
        <v>11</v>
      </c>
      <c r="U116" s="4">
        <f t="shared" si="53"/>
        <v>0</v>
      </c>
      <c r="V116" s="4">
        <f t="shared" si="53"/>
        <v>4</v>
      </c>
      <c r="W116" s="4"/>
      <c r="X116" s="4">
        <f t="shared" si="53"/>
        <v>1</v>
      </c>
      <c r="Y116" s="4">
        <f t="shared" si="53"/>
        <v>4</v>
      </c>
      <c r="Z116" s="4">
        <f t="shared" si="53"/>
        <v>13</v>
      </c>
      <c r="AA116" s="4">
        <f t="shared" si="53"/>
        <v>4</v>
      </c>
    </row>
    <row r="118" spans="1:27" x14ac:dyDescent="0.25">
      <c r="C118" s="13" t="s">
        <v>221</v>
      </c>
      <c r="D118" s="4">
        <f>MIN(D63:D116)</f>
        <v>0</v>
      </c>
      <c r="E118" s="4">
        <f t="shared" ref="E118:AA118" si="54">MIN(E63:E116)</f>
        <v>0</v>
      </c>
      <c r="F118" s="4">
        <f t="shared" si="54"/>
        <v>3</v>
      </c>
      <c r="G118" s="4"/>
      <c r="H118" s="4">
        <f t="shared" si="54"/>
        <v>0</v>
      </c>
      <c r="I118" s="4">
        <f t="shared" si="54"/>
        <v>0</v>
      </c>
      <c r="J118" s="4">
        <f t="shared" si="54"/>
        <v>0</v>
      </c>
      <c r="K118" s="4">
        <f t="shared" si="54"/>
        <v>0</v>
      </c>
      <c r="L118" s="4"/>
      <c r="M118" s="4">
        <f t="shared" si="54"/>
        <v>0</v>
      </c>
      <c r="N118" s="4">
        <f t="shared" si="54"/>
        <v>0</v>
      </c>
      <c r="O118" s="4">
        <f t="shared" si="54"/>
        <v>2</v>
      </c>
      <c r="P118" s="4">
        <f t="shared" si="54"/>
        <v>26</v>
      </c>
      <c r="Q118" s="6"/>
      <c r="R118" s="4"/>
      <c r="S118" s="4">
        <f t="shared" si="54"/>
        <v>0</v>
      </c>
      <c r="T118" s="4">
        <f t="shared" si="54"/>
        <v>0</v>
      </c>
      <c r="U118" s="4">
        <f t="shared" si="54"/>
        <v>0</v>
      </c>
      <c r="V118" s="4">
        <f t="shared" si="54"/>
        <v>0</v>
      </c>
      <c r="W118" s="4"/>
      <c r="X118" s="4">
        <f t="shared" si="54"/>
        <v>1</v>
      </c>
      <c r="Y118" s="4">
        <f t="shared" si="54"/>
        <v>4</v>
      </c>
      <c r="Z118" s="4">
        <f t="shared" si="54"/>
        <v>0</v>
      </c>
      <c r="AA118" s="4">
        <f t="shared" si="54"/>
        <v>3</v>
      </c>
    </row>
    <row r="119" spans="1:27" x14ac:dyDescent="0.25">
      <c r="C119" s="13" t="s">
        <v>222</v>
      </c>
      <c r="D119" s="4">
        <f>MAX(D63:D116)</f>
        <v>72</v>
      </c>
      <c r="E119" s="4">
        <f t="shared" ref="E119:AA119" si="55">MAX(E63:E116)</f>
        <v>54</v>
      </c>
      <c r="F119" s="4">
        <f t="shared" si="55"/>
        <v>75</v>
      </c>
      <c r="G119" s="4"/>
      <c r="H119" s="4">
        <f t="shared" si="55"/>
        <v>40</v>
      </c>
      <c r="I119" s="4">
        <f t="shared" si="55"/>
        <v>66</v>
      </c>
      <c r="J119" s="4">
        <f t="shared" si="55"/>
        <v>40</v>
      </c>
      <c r="K119" s="4">
        <f t="shared" si="55"/>
        <v>67</v>
      </c>
      <c r="L119" s="4"/>
      <c r="M119" s="4">
        <f t="shared" si="55"/>
        <v>40</v>
      </c>
      <c r="N119" s="4">
        <f t="shared" si="55"/>
        <v>69</v>
      </c>
      <c r="O119" s="4">
        <f t="shared" si="55"/>
        <v>100</v>
      </c>
      <c r="P119" s="4">
        <f t="shared" si="55"/>
        <v>139</v>
      </c>
      <c r="Q119" s="6"/>
      <c r="R119" s="4"/>
      <c r="S119" s="4">
        <f t="shared" si="55"/>
        <v>36</v>
      </c>
      <c r="T119" s="4">
        <f t="shared" si="55"/>
        <v>73</v>
      </c>
      <c r="U119" s="4">
        <f t="shared" si="55"/>
        <v>36</v>
      </c>
      <c r="V119" s="4">
        <f t="shared" si="55"/>
        <v>67</v>
      </c>
      <c r="W119" s="4"/>
      <c r="X119" s="4">
        <f t="shared" si="55"/>
        <v>36</v>
      </c>
      <c r="Y119" s="4">
        <f t="shared" si="55"/>
        <v>73</v>
      </c>
      <c r="Z119" s="4">
        <f t="shared" si="55"/>
        <v>41</v>
      </c>
      <c r="AA119" s="4">
        <f t="shared" si="55"/>
        <v>76</v>
      </c>
    </row>
    <row r="120" spans="1:27" x14ac:dyDescent="0.25">
      <c r="B120" s="49" t="s">
        <v>248</v>
      </c>
      <c r="C120" s="9"/>
      <c r="D120" s="9" t="s">
        <v>290</v>
      </c>
      <c r="E120" s="9" t="s">
        <v>291</v>
      </c>
      <c r="F120" s="9"/>
      <c r="G120" s="9" t="s">
        <v>290</v>
      </c>
      <c r="H120" s="9" t="s">
        <v>291</v>
      </c>
      <c r="I120" s="9"/>
      <c r="J120" s="9" t="s">
        <v>290</v>
      </c>
      <c r="K120" s="9" t="s">
        <v>291</v>
      </c>
    </row>
    <row r="121" spans="1:27" x14ac:dyDescent="0.25">
      <c r="B121" s="49"/>
      <c r="C121" s="47" t="s">
        <v>286</v>
      </c>
      <c r="D121" s="30">
        <f>MEDIAN(F63:F116,K63:K116,P63:P116)</f>
        <v>42.5</v>
      </c>
      <c r="E121" s="30">
        <f>MEDIAN(V63:V116,AA63:AA116)</f>
        <v>40.5</v>
      </c>
      <c r="F121" s="9" t="s">
        <v>287</v>
      </c>
      <c r="G121" s="30">
        <f>MEDIAN(E63:E116,J63:J116,P63:P116)</f>
        <v>19.5</v>
      </c>
      <c r="H121" s="30">
        <f>MEDIAN(U63:U116,Z63:Z116)</f>
        <v>15</v>
      </c>
      <c r="I121" s="9" t="s">
        <v>292</v>
      </c>
      <c r="J121" s="30">
        <f>MEDIAN(D63:P116)</f>
        <v>32</v>
      </c>
      <c r="K121" s="30">
        <f>MEDIAN(S63:AA116)</f>
        <v>24</v>
      </c>
    </row>
    <row r="122" spans="1:27" x14ac:dyDescent="0.25">
      <c r="B122" s="49"/>
      <c r="C122" s="47" t="s">
        <v>288</v>
      </c>
      <c r="D122" s="30">
        <f>MEDIAN(D63:D116,I63:I116,N63:N116)</f>
        <v>36</v>
      </c>
      <c r="E122" s="30">
        <f>MEDIAN(T63:T116,Y63:Y116)</f>
        <v>33.5</v>
      </c>
      <c r="F122" s="9" t="s">
        <v>289</v>
      </c>
      <c r="G122" s="30">
        <f>MEDIAN(H63:H116,M63:M116)</f>
        <v>14</v>
      </c>
      <c r="H122" s="30">
        <f>MEDIAN(S63:S116,X63:X116)</f>
        <v>15.5</v>
      </c>
      <c r="I122" s="9"/>
      <c r="J122" s="9"/>
      <c r="K122" s="9"/>
    </row>
    <row r="123" spans="1:27" ht="30" x14ac:dyDescent="0.25">
      <c r="D123" s="3" t="s">
        <v>64</v>
      </c>
      <c r="E123" t="s">
        <v>54</v>
      </c>
      <c r="F123" t="s">
        <v>55</v>
      </c>
      <c r="G123" t="s">
        <v>62</v>
      </c>
      <c r="H123" t="s">
        <v>56</v>
      </c>
      <c r="I123" s="3" t="s">
        <v>65</v>
      </c>
      <c r="J123" t="s">
        <v>57</v>
      </c>
      <c r="K123" t="s">
        <v>58</v>
      </c>
      <c r="L123" t="s">
        <v>63</v>
      </c>
      <c r="M123" t="s">
        <v>59</v>
      </c>
      <c r="N123" s="3" t="s">
        <v>66</v>
      </c>
      <c r="O123" t="s">
        <v>60</v>
      </c>
      <c r="P123" t="s">
        <v>61</v>
      </c>
      <c r="R123" t="s">
        <v>90</v>
      </c>
      <c r="S123" t="s">
        <v>91</v>
      </c>
      <c r="T123" s="3" t="s">
        <v>92</v>
      </c>
      <c r="U123" t="s">
        <v>93</v>
      </c>
      <c r="V123" t="s">
        <v>94</v>
      </c>
      <c r="W123" t="s">
        <v>95</v>
      </c>
      <c r="X123" t="s">
        <v>96</v>
      </c>
      <c r="Y123" s="3" t="s">
        <v>97</v>
      </c>
      <c r="Z123" t="s">
        <v>98</v>
      </c>
      <c r="AA123" t="s">
        <v>99</v>
      </c>
    </row>
    <row r="124" spans="1:27" x14ac:dyDescent="0.25">
      <c r="B124" s="50" t="s">
        <v>225</v>
      </c>
      <c r="C124" s="14"/>
      <c r="D124" s="14">
        <v>7</v>
      </c>
      <c r="E124" s="14">
        <v>7</v>
      </c>
      <c r="F124" s="14">
        <v>7</v>
      </c>
      <c r="G124" s="14">
        <v>7</v>
      </c>
      <c r="H124" s="14">
        <v>7</v>
      </c>
      <c r="I124" s="14">
        <v>7</v>
      </c>
      <c r="J124" s="14">
        <v>7</v>
      </c>
      <c r="K124" s="14">
        <v>7</v>
      </c>
      <c r="L124" s="14">
        <v>7</v>
      </c>
      <c r="M124" s="14">
        <v>7</v>
      </c>
      <c r="N124" s="14">
        <v>7</v>
      </c>
      <c r="O124" s="14">
        <v>7</v>
      </c>
      <c r="P124" s="14">
        <v>7</v>
      </c>
      <c r="Q124" s="15"/>
      <c r="R124" s="14">
        <v>7</v>
      </c>
      <c r="S124" s="14">
        <v>7</v>
      </c>
      <c r="T124" s="14">
        <v>7</v>
      </c>
      <c r="U124" s="14">
        <v>7</v>
      </c>
      <c r="V124" s="14">
        <v>7</v>
      </c>
      <c r="W124" s="14">
        <v>7</v>
      </c>
      <c r="X124" s="14">
        <v>7</v>
      </c>
      <c r="Y124" s="14">
        <v>7</v>
      </c>
      <c r="Z124" s="14">
        <v>7</v>
      </c>
      <c r="AA124" s="14">
        <v>7</v>
      </c>
    </row>
    <row r="125" spans="1:27" x14ac:dyDescent="0.25">
      <c r="B125" s="50"/>
      <c r="C125" s="14"/>
      <c r="D125" s="14">
        <v>14</v>
      </c>
      <c r="E125" s="14">
        <v>14</v>
      </c>
      <c r="F125" s="14">
        <v>14</v>
      </c>
      <c r="G125" s="14">
        <v>14</v>
      </c>
      <c r="H125" s="14">
        <v>14</v>
      </c>
      <c r="I125" s="14">
        <v>14</v>
      </c>
      <c r="J125" s="14">
        <v>14</v>
      </c>
      <c r="K125" s="14">
        <v>14</v>
      </c>
      <c r="L125" s="14">
        <v>14</v>
      </c>
      <c r="M125" s="14">
        <v>14</v>
      </c>
      <c r="N125" s="14">
        <v>14</v>
      </c>
      <c r="O125" s="14">
        <v>14</v>
      </c>
      <c r="P125" s="14">
        <v>14</v>
      </c>
      <c r="Q125" s="15"/>
      <c r="R125" s="14">
        <v>14</v>
      </c>
      <c r="S125" s="14">
        <v>14</v>
      </c>
      <c r="T125" s="14">
        <v>14</v>
      </c>
      <c r="U125" s="14">
        <v>14</v>
      </c>
      <c r="V125" s="14">
        <v>14</v>
      </c>
      <c r="W125" s="14">
        <v>14</v>
      </c>
      <c r="X125" s="14">
        <v>14</v>
      </c>
      <c r="Y125" s="14">
        <v>14</v>
      </c>
      <c r="Z125" s="14">
        <v>14</v>
      </c>
      <c r="AA125" s="14">
        <v>14</v>
      </c>
    </row>
    <row r="126" spans="1:27" x14ac:dyDescent="0.25">
      <c r="B126" s="50"/>
      <c r="C126" s="14"/>
      <c r="D126" s="14">
        <v>21</v>
      </c>
      <c r="E126" s="14">
        <v>21</v>
      </c>
      <c r="F126" s="14">
        <v>21</v>
      </c>
      <c r="G126" s="14">
        <v>21</v>
      </c>
      <c r="H126" s="14">
        <v>21</v>
      </c>
      <c r="I126" s="14">
        <v>21</v>
      </c>
      <c r="J126" s="14">
        <v>21</v>
      </c>
      <c r="K126" s="14">
        <v>21</v>
      </c>
      <c r="L126" s="14">
        <v>21</v>
      </c>
      <c r="M126" s="14">
        <v>21</v>
      </c>
      <c r="N126" s="14">
        <v>21</v>
      </c>
      <c r="O126" s="14">
        <v>21</v>
      </c>
      <c r="P126" s="14">
        <v>21</v>
      </c>
      <c r="Q126" s="15"/>
      <c r="R126" s="14">
        <v>21</v>
      </c>
      <c r="S126" s="14">
        <v>21</v>
      </c>
      <c r="T126" s="14">
        <v>21</v>
      </c>
      <c r="U126" s="14">
        <v>21</v>
      </c>
      <c r="V126" s="14">
        <v>21</v>
      </c>
      <c r="W126" s="14">
        <v>21</v>
      </c>
      <c r="X126" s="14">
        <v>21</v>
      </c>
      <c r="Y126" s="14">
        <v>21</v>
      </c>
      <c r="Z126" s="14">
        <v>21</v>
      </c>
      <c r="AA126" s="14">
        <v>21</v>
      </c>
    </row>
    <row r="127" spans="1:27" x14ac:dyDescent="0.25">
      <c r="B127" s="50"/>
      <c r="C127" s="14"/>
      <c r="D127" s="14">
        <v>28</v>
      </c>
      <c r="E127" s="14">
        <v>28</v>
      </c>
      <c r="F127" s="14">
        <v>28</v>
      </c>
      <c r="G127" s="14">
        <v>28</v>
      </c>
      <c r="H127" s="14">
        <v>28</v>
      </c>
      <c r="I127" s="14">
        <v>28</v>
      </c>
      <c r="J127" s="14">
        <v>28</v>
      </c>
      <c r="K127" s="14">
        <v>28</v>
      </c>
      <c r="L127" s="14">
        <v>28</v>
      </c>
      <c r="M127" s="14">
        <v>28</v>
      </c>
      <c r="N127" s="14">
        <v>28</v>
      </c>
      <c r="O127" s="14">
        <v>28</v>
      </c>
      <c r="P127" s="14">
        <v>28</v>
      </c>
      <c r="Q127" s="15"/>
      <c r="R127" s="14">
        <v>28</v>
      </c>
      <c r="S127" s="14">
        <v>28</v>
      </c>
      <c r="T127" s="14">
        <v>28</v>
      </c>
      <c r="U127" s="14">
        <v>28</v>
      </c>
      <c r="V127" s="14">
        <v>28</v>
      </c>
      <c r="W127" s="14">
        <v>28</v>
      </c>
      <c r="X127" s="14">
        <v>28</v>
      </c>
      <c r="Y127" s="14">
        <v>28</v>
      </c>
      <c r="Z127" s="14">
        <v>28</v>
      </c>
      <c r="AA127" s="14">
        <v>28</v>
      </c>
    </row>
    <row r="128" spans="1:27" x14ac:dyDescent="0.25">
      <c r="B128" s="50"/>
      <c r="C128" s="14"/>
      <c r="D128" s="14">
        <v>200</v>
      </c>
      <c r="E128" s="14">
        <v>200</v>
      </c>
      <c r="F128" s="14">
        <v>200</v>
      </c>
      <c r="G128" s="14">
        <v>200</v>
      </c>
      <c r="H128" s="14">
        <v>200</v>
      </c>
      <c r="I128" s="14">
        <v>200</v>
      </c>
      <c r="J128" s="14">
        <v>200</v>
      </c>
      <c r="K128" s="14">
        <v>200</v>
      </c>
      <c r="L128" s="14">
        <v>200</v>
      </c>
      <c r="M128" s="14">
        <v>200</v>
      </c>
      <c r="N128" s="14">
        <v>200</v>
      </c>
      <c r="O128" s="14">
        <v>200</v>
      </c>
      <c r="P128" s="14">
        <v>200</v>
      </c>
      <c r="Q128" s="15"/>
      <c r="R128" s="14">
        <v>200</v>
      </c>
      <c r="S128" s="14">
        <v>200</v>
      </c>
      <c r="T128" s="14">
        <v>200</v>
      </c>
      <c r="U128" s="14">
        <v>200</v>
      </c>
      <c r="V128" s="14">
        <v>200</v>
      </c>
      <c r="W128" s="14">
        <v>200</v>
      </c>
      <c r="X128" s="14">
        <v>200</v>
      </c>
      <c r="Y128" s="14">
        <v>200</v>
      </c>
      <c r="Z128" s="14">
        <v>200</v>
      </c>
      <c r="AA128" s="14">
        <v>200</v>
      </c>
    </row>
    <row r="130" spans="2:27" x14ac:dyDescent="0.25">
      <c r="B130" s="48" t="s">
        <v>223</v>
      </c>
      <c r="D130">
        <f>FREQUENCY(D$63:D$116,D124)</f>
        <v>4</v>
      </c>
      <c r="E130">
        <f t="shared" ref="E130:AA133" si="56">FREQUENCY(E$63:E$116,E124)</f>
        <v>18</v>
      </c>
      <c r="F130">
        <f t="shared" si="56"/>
        <v>7</v>
      </c>
      <c r="H130">
        <f t="shared" si="56"/>
        <v>15</v>
      </c>
      <c r="I130">
        <f t="shared" si="56"/>
        <v>5</v>
      </c>
      <c r="J130">
        <f t="shared" si="56"/>
        <v>17</v>
      </c>
      <c r="K130">
        <f t="shared" si="56"/>
        <v>6</v>
      </c>
      <c r="M130">
        <f t="shared" si="56"/>
        <v>13</v>
      </c>
      <c r="N130">
        <f t="shared" si="56"/>
        <v>4</v>
      </c>
      <c r="O130">
        <f t="shared" si="56"/>
        <v>1</v>
      </c>
      <c r="P130">
        <f t="shared" si="56"/>
        <v>0</v>
      </c>
      <c r="S130">
        <f t="shared" si="56"/>
        <v>6</v>
      </c>
      <c r="T130">
        <f t="shared" si="56"/>
        <v>6</v>
      </c>
      <c r="U130">
        <f t="shared" si="56"/>
        <v>16</v>
      </c>
      <c r="V130">
        <f t="shared" si="56"/>
        <v>6</v>
      </c>
      <c r="X130">
        <f t="shared" si="56"/>
        <v>8</v>
      </c>
      <c r="Y130">
        <f t="shared" si="56"/>
        <v>5</v>
      </c>
      <c r="Z130">
        <f t="shared" si="56"/>
        <v>13</v>
      </c>
      <c r="AA130">
        <f t="shared" si="56"/>
        <v>7</v>
      </c>
    </row>
    <row r="131" spans="2:27" x14ac:dyDescent="0.25">
      <c r="B131" s="48"/>
      <c r="D131">
        <f t="shared" ref="D131:S133" si="57">FREQUENCY(D$63:D$116,D125)</f>
        <v>7</v>
      </c>
      <c r="E131">
        <f t="shared" si="57"/>
        <v>31</v>
      </c>
      <c r="F131">
        <f t="shared" si="57"/>
        <v>8</v>
      </c>
      <c r="H131">
        <f t="shared" si="57"/>
        <v>28</v>
      </c>
      <c r="I131">
        <f t="shared" si="57"/>
        <v>10</v>
      </c>
      <c r="J131">
        <f t="shared" si="57"/>
        <v>27</v>
      </c>
      <c r="K131">
        <f t="shared" si="57"/>
        <v>10</v>
      </c>
      <c r="M131">
        <f t="shared" si="57"/>
        <v>27</v>
      </c>
      <c r="N131">
        <f t="shared" si="57"/>
        <v>6</v>
      </c>
      <c r="O131">
        <f t="shared" si="57"/>
        <v>1</v>
      </c>
      <c r="P131">
        <f t="shared" si="57"/>
        <v>0</v>
      </c>
      <c r="S131">
        <f t="shared" si="57"/>
        <v>21</v>
      </c>
      <c r="T131">
        <f t="shared" si="56"/>
        <v>8</v>
      </c>
      <c r="U131">
        <f t="shared" si="56"/>
        <v>28</v>
      </c>
      <c r="V131">
        <f t="shared" si="56"/>
        <v>8</v>
      </c>
      <c r="X131">
        <f t="shared" si="56"/>
        <v>19</v>
      </c>
      <c r="Y131">
        <f t="shared" si="56"/>
        <v>6</v>
      </c>
      <c r="Z131">
        <f t="shared" si="56"/>
        <v>25</v>
      </c>
      <c r="AA131">
        <f t="shared" si="56"/>
        <v>10</v>
      </c>
    </row>
    <row r="132" spans="2:27" x14ac:dyDescent="0.25">
      <c r="B132" s="48"/>
      <c r="D132">
        <f t="shared" si="57"/>
        <v>11</v>
      </c>
      <c r="E132">
        <f t="shared" si="56"/>
        <v>41</v>
      </c>
      <c r="F132">
        <f t="shared" si="56"/>
        <v>12</v>
      </c>
      <c r="H132">
        <f t="shared" si="56"/>
        <v>40</v>
      </c>
      <c r="I132">
        <f t="shared" si="56"/>
        <v>14</v>
      </c>
      <c r="J132">
        <f t="shared" si="56"/>
        <v>43</v>
      </c>
      <c r="K132">
        <f t="shared" si="56"/>
        <v>13</v>
      </c>
      <c r="M132">
        <f t="shared" si="56"/>
        <v>36</v>
      </c>
      <c r="N132">
        <f t="shared" si="56"/>
        <v>11</v>
      </c>
      <c r="O132">
        <f t="shared" si="56"/>
        <v>1</v>
      </c>
      <c r="P132">
        <f t="shared" si="56"/>
        <v>0</v>
      </c>
      <c r="S132">
        <f t="shared" si="56"/>
        <v>35</v>
      </c>
      <c r="T132">
        <f t="shared" si="56"/>
        <v>11</v>
      </c>
      <c r="U132">
        <f t="shared" si="56"/>
        <v>39</v>
      </c>
      <c r="V132">
        <f t="shared" si="56"/>
        <v>9</v>
      </c>
      <c r="X132">
        <f t="shared" si="56"/>
        <v>37</v>
      </c>
      <c r="Y132">
        <f t="shared" si="56"/>
        <v>11</v>
      </c>
      <c r="Z132">
        <f t="shared" si="56"/>
        <v>43</v>
      </c>
      <c r="AA132">
        <f t="shared" si="56"/>
        <v>10</v>
      </c>
    </row>
    <row r="133" spans="2:27" x14ac:dyDescent="0.25">
      <c r="B133" s="48"/>
      <c r="D133">
        <f t="shared" si="57"/>
        <v>18</v>
      </c>
      <c r="E133">
        <f t="shared" si="56"/>
        <v>43</v>
      </c>
      <c r="F133">
        <f t="shared" si="56"/>
        <v>14</v>
      </c>
      <c r="H133">
        <f t="shared" si="56"/>
        <v>46</v>
      </c>
      <c r="I133">
        <f t="shared" si="56"/>
        <v>18</v>
      </c>
      <c r="J133">
        <f t="shared" si="56"/>
        <v>46</v>
      </c>
      <c r="K133">
        <f t="shared" si="56"/>
        <v>14</v>
      </c>
      <c r="M133">
        <f t="shared" si="56"/>
        <v>46</v>
      </c>
      <c r="N133">
        <f t="shared" si="56"/>
        <v>16</v>
      </c>
      <c r="O133">
        <f t="shared" si="56"/>
        <v>1</v>
      </c>
      <c r="P133">
        <f t="shared" si="56"/>
        <v>1</v>
      </c>
      <c r="S133">
        <f t="shared" si="56"/>
        <v>43</v>
      </c>
      <c r="T133">
        <f t="shared" si="56"/>
        <v>16</v>
      </c>
      <c r="U133">
        <f t="shared" si="56"/>
        <v>45</v>
      </c>
      <c r="V133">
        <f t="shared" si="56"/>
        <v>13</v>
      </c>
      <c r="X133">
        <f t="shared" si="56"/>
        <v>43</v>
      </c>
      <c r="Y133">
        <f t="shared" si="56"/>
        <v>16</v>
      </c>
      <c r="Z133">
        <f t="shared" si="56"/>
        <v>43</v>
      </c>
      <c r="AA133">
        <f t="shared" si="56"/>
        <v>11</v>
      </c>
    </row>
    <row r="134" spans="2:27" x14ac:dyDescent="0.25">
      <c r="B134" s="48"/>
      <c r="D134">
        <f>FREQUENCY(D$63:D$116,D128)</f>
        <v>54</v>
      </c>
      <c r="E134">
        <f t="shared" ref="E134:AA134" si="58">FREQUENCY(E$63:E$116,E128)</f>
        <v>54</v>
      </c>
      <c r="F134">
        <f t="shared" si="58"/>
        <v>54</v>
      </c>
      <c r="H134">
        <f t="shared" si="58"/>
        <v>54</v>
      </c>
      <c r="I134">
        <f t="shared" si="58"/>
        <v>54</v>
      </c>
      <c r="J134">
        <f t="shared" si="58"/>
        <v>54</v>
      </c>
      <c r="K134">
        <f t="shared" si="58"/>
        <v>54</v>
      </c>
      <c r="M134">
        <f t="shared" si="58"/>
        <v>54</v>
      </c>
      <c r="N134">
        <f t="shared" si="58"/>
        <v>54</v>
      </c>
      <c r="O134">
        <f t="shared" si="58"/>
        <v>54</v>
      </c>
      <c r="P134">
        <f t="shared" si="58"/>
        <v>54</v>
      </c>
      <c r="S134">
        <f t="shared" si="58"/>
        <v>54</v>
      </c>
      <c r="T134">
        <f t="shared" si="58"/>
        <v>54</v>
      </c>
      <c r="U134">
        <f t="shared" si="58"/>
        <v>54</v>
      </c>
      <c r="V134">
        <f t="shared" si="58"/>
        <v>54</v>
      </c>
      <c r="X134">
        <f t="shared" si="58"/>
        <v>54</v>
      </c>
      <c r="Y134">
        <f t="shared" si="58"/>
        <v>54</v>
      </c>
      <c r="Z134">
        <f t="shared" si="58"/>
        <v>54</v>
      </c>
      <c r="AA134">
        <f t="shared" si="58"/>
        <v>54</v>
      </c>
    </row>
    <row r="136" spans="2:27" x14ac:dyDescent="0.25">
      <c r="B136" s="48" t="s">
        <v>224</v>
      </c>
      <c r="C136" t="s">
        <v>227</v>
      </c>
      <c r="D136">
        <f>D130</f>
        <v>4</v>
      </c>
      <c r="E136">
        <f>E130</f>
        <v>18</v>
      </c>
      <c r="F136">
        <f t="shared" ref="F136:AA136" si="59">F130</f>
        <v>7</v>
      </c>
      <c r="H136">
        <f t="shared" si="59"/>
        <v>15</v>
      </c>
      <c r="I136">
        <f t="shared" si="59"/>
        <v>5</v>
      </c>
      <c r="J136">
        <f t="shared" si="59"/>
        <v>17</v>
      </c>
      <c r="K136">
        <f t="shared" si="59"/>
        <v>6</v>
      </c>
      <c r="M136">
        <f t="shared" si="59"/>
        <v>13</v>
      </c>
      <c r="N136">
        <f t="shared" si="59"/>
        <v>4</v>
      </c>
      <c r="O136">
        <f t="shared" si="59"/>
        <v>1</v>
      </c>
      <c r="P136">
        <f t="shared" si="59"/>
        <v>0</v>
      </c>
      <c r="S136">
        <f t="shared" si="59"/>
        <v>6</v>
      </c>
      <c r="T136">
        <f t="shared" si="59"/>
        <v>6</v>
      </c>
      <c r="U136">
        <f t="shared" si="59"/>
        <v>16</v>
      </c>
      <c r="V136">
        <f t="shared" si="59"/>
        <v>6</v>
      </c>
      <c r="X136">
        <f t="shared" si="59"/>
        <v>8</v>
      </c>
      <c r="Y136">
        <f t="shared" si="59"/>
        <v>5</v>
      </c>
      <c r="Z136">
        <f t="shared" si="59"/>
        <v>13</v>
      </c>
      <c r="AA136">
        <f t="shared" si="59"/>
        <v>7</v>
      </c>
    </row>
    <row r="137" spans="2:27" x14ac:dyDescent="0.25">
      <c r="B137" s="48"/>
      <c r="C137" s="4" t="s">
        <v>231</v>
      </c>
      <c r="D137">
        <f>D131-D130</f>
        <v>3</v>
      </c>
      <c r="E137">
        <f t="shared" ref="E137:AA140" si="60">E131-E130</f>
        <v>13</v>
      </c>
      <c r="F137">
        <f t="shared" si="60"/>
        <v>1</v>
      </c>
      <c r="H137">
        <f t="shared" si="60"/>
        <v>13</v>
      </c>
      <c r="I137">
        <f t="shared" si="60"/>
        <v>5</v>
      </c>
      <c r="J137">
        <f t="shared" si="60"/>
        <v>10</v>
      </c>
      <c r="K137">
        <f t="shared" si="60"/>
        <v>4</v>
      </c>
      <c r="M137">
        <f t="shared" si="60"/>
        <v>14</v>
      </c>
      <c r="N137">
        <f t="shared" si="60"/>
        <v>2</v>
      </c>
      <c r="O137">
        <f t="shared" si="60"/>
        <v>0</v>
      </c>
      <c r="P137">
        <f t="shared" si="60"/>
        <v>0</v>
      </c>
      <c r="S137">
        <f t="shared" si="60"/>
        <v>15</v>
      </c>
      <c r="T137">
        <f t="shared" si="60"/>
        <v>2</v>
      </c>
      <c r="U137">
        <f t="shared" si="60"/>
        <v>12</v>
      </c>
      <c r="V137">
        <f t="shared" si="60"/>
        <v>2</v>
      </c>
      <c r="X137">
        <f t="shared" si="60"/>
        <v>11</v>
      </c>
      <c r="Y137">
        <f t="shared" si="60"/>
        <v>1</v>
      </c>
      <c r="Z137">
        <f t="shared" si="60"/>
        <v>12</v>
      </c>
      <c r="AA137">
        <f t="shared" si="60"/>
        <v>3</v>
      </c>
    </row>
    <row r="138" spans="2:27" x14ac:dyDescent="0.25">
      <c r="B138" s="48"/>
      <c r="C138" t="s">
        <v>228</v>
      </c>
      <c r="D138">
        <f>D132-D131</f>
        <v>4</v>
      </c>
      <c r="E138">
        <f t="shared" si="60"/>
        <v>10</v>
      </c>
      <c r="F138">
        <f t="shared" si="60"/>
        <v>4</v>
      </c>
      <c r="H138">
        <f t="shared" si="60"/>
        <v>12</v>
      </c>
      <c r="I138">
        <f t="shared" si="60"/>
        <v>4</v>
      </c>
      <c r="J138">
        <f t="shared" si="60"/>
        <v>16</v>
      </c>
      <c r="K138">
        <f t="shared" si="60"/>
        <v>3</v>
      </c>
      <c r="M138">
        <f t="shared" si="60"/>
        <v>9</v>
      </c>
      <c r="N138">
        <f t="shared" si="60"/>
        <v>5</v>
      </c>
      <c r="O138">
        <f t="shared" si="60"/>
        <v>0</v>
      </c>
      <c r="P138">
        <f t="shared" si="60"/>
        <v>0</v>
      </c>
      <c r="S138">
        <f t="shared" si="60"/>
        <v>14</v>
      </c>
      <c r="T138">
        <f t="shared" si="60"/>
        <v>3</v>
      </c>
      <c r="U138">
        <f t="shared" si="60"/>
        <v>11</v>
      </c>
      <c r="V138">
        <f t="shared" si="60"/>
        <v>1</v>
      </c>
      <c r="X138">
        <f t="shared" si="60"/>
        <v>18</v>
      </c>
      <c r="Y138">
        <f t="shared" si="60"/>
        <v>5</v>
      </c>
      <c r="Z138">
        <f t="shared" si="60"/>
        <v>18</v>
      </c>
      <c r="AA138">
        <f t="shared" si="60"/>
        <v>0</v>
      </c>
    </row>
    <row r="139" spans="2:27" x14ac:dyDescent="0.25">
      <c r="B139" s="48"/>
      <c r="C139" t="s">
        <v>229</v>
      </c>
      <c r="D139">
        <f>D133-D132</f>
        <v>7</v>
      </c>
      <c r="E139">
        <f t="shared" si="60"/>
        <v>2</v>
      </c>
      <c r="F139">
        <f t="shared" si="60"/>
        <v>2</v>
      </c>
      <c r="H139">
        <f t="shared" si="60"/>
        <v>6</v>
      </c>
      <c r="I139">
        <f t="shared" si="60"/>
        <v>4</v>
      </c>
      <c r="J139">
        <f t="shared" si="60"/>
        <v>3</v>
      </c>
      <c r="K139">
        <f t="shared" si="60"/>
        <v>1</v>
      </c>
      <c r="M139">
        <f t="shared" si="60"/>
        <v>10</v>
      </c>
      <c r="N139">
        <f t="shared" si="60"/>
        <v>5</v>
      </c>
      <c r="O139">
        <f t="shared" si="60"/>
        <v>0</v>
      </c>
      <c r="P139">
        <f t="shared" si="60"/>
        <v>1</v>
      </c>
      <c r="S139">
        <f t="shared" si="60"/>
        <v>8</v>
      </c>
      <c r="T139">
        <f t="shared" si="60"/>
        <v>5</v>
      </c>
      <c r="U139">
        <f t="shared" si="60"/>
        <v>6</v>
      </c>
      <c r="V139">
        <f t="shared" si="60"/>
        <v>4</v>
      </c>
      <c r="X139">
        <f t="shared" si="60"/>
        <v>6</v>
      </c>
      <c r="Y139">
        <f t="shared" si="60"/>
        <v>5</v>
      </c>
      <c r="Z139">
        <f t="shared" si="60"/>
        <v>0</v>
      </c>
      <c r="AA139">
        <f t="shared" si="60"/>
        <v>1</v>
      </c>
    </row>
    <row r="140" spans="2:27" x14ac:dyDescent="0.25">
      <c r="B140" s="48"/>
      <c r="C140" t="s">
        <v>230</v>
      </c>
      <c r="D140">
        <f>D134-D133</f>
        <v>36</v>
      </c>
      <c r="E140">
        <f t="shared" si="60"/>
        <v>11</v>
      </c>
      <c r="F140">
        <f t="shared" si="60"/>
        <v>40</v>
      </c>
      <c r="H140">
        <f t="shared" si="60"/>
        <v>8</v>
      </c>
      <c r="I140">
        <f t="shared" si="60"/>
        <v>36</v>
      </c>
      <c r="J140">
        <f t="shared" si="60"/>
        <v>8</v>
      </c>
      <c r="K140">
        <f t="shared" si="60"/>
        <v>40</v>
      </c>
      <c r="M140">
        <f t="shared" si="60"/>
        <v>8</v>
      </c>
      <c r="N140">
        <f t="shared" si="60"/>
        <v>38</v>
      </c>
      <c r="O140">
        <f t="shared" si="60"/>
        <v>53</v>
      </c>
      <c r="P140">
        <f t="shared" si="60"/>
        <v>53</v>
      </c>
      <c r="S140">
        <f t="shared" si="60"/>
        <v>11</v>
      </c>
      <c r="T140">
        <f t="shared" si="60"/>
        <v>38</v>
      </c>
      <c r="U140">
        <f t="shared" si="60"/>
        <v>9</v>
      </c>
      <c r="V140">
        <f t="shared" si="60"/>
        <v>41</v>
      </c>
      <c r="X140">
        <f t="shared" si="60"/>
        <v>11</v>
      </c>
      <c r="Y140">
        <f t="shared" si="60"/>
        <v>38</v>
      </c>
      <c r="Z140">
        <f t="shared" si="60"/>
        <v>11</v>
      </c>
      <c r="AA140">
        <f t="shared" si="60"/>
        <v>43</v>
      </c>
    </row>
    <row r="142" spans="2:27" x14ac:dyDescent="0.25">
      <c r="D142">
        <f>SUM(D136:D140)</f>
        <v>54</v>
      </c>
      <c r="E142">
        <f>SUM(E136:E140)</f>
        <v>54</v>
      </c>
      <c r="F142">
        <f>SUM(F136:F140)</f>
        <v>54</v>
      </c>
      <c r="H142">
        <f>SUM(H136:H140)</f>
        <v>54</v>
      </c>
      <c r="I142">
        <f>SUM(I136:I140)</f>
        <v>54</v>
      </c>
      <c r="J142">
        <f>SUM(J136:J140)</f>
        <v>54</v>
      </c>
      <c r="K142">
        <f>SUM(K136:K140)</f>
        <v>54</v>
      </c>
      <c r="M142">
        <f>SUM(M136:M140)</f>
        <v>54</v>
      </c>
      <c r="N142">
        <f>SUM(N136:N140)</f>
        <v>54</v>
      </c>
      <c r="O142">
        <f>SUM(O136:O140)</f>
        <v>54</v>
      </c>
      <c r="P142">
        <f>SUM(P136:P140)</f>
        <v>54</v>
      </c>
      <c r="S142">
        <f>SUM(S136:S140)</f>
        <v>54</v>
      </c>
      <c r="T142">
        <f>SUM(T136:T140)</f>
        <v>54</v>
      </c>
      <c r="U142">
        <f>SUM(U136:U140)</f>
        <v>54</v>
      </c>
      <c r="V142">
        <f>SUM(V136:V140)</f>
        <v>54</v>
      </c>
      <c r="X142">
        <f>SUM(X136:X140)</f>
        <v>54</v>
      </c>
      <c r="Y142">
        <f>SUM(Y136:Y140)</f>
        <v>54</v>
      </c>
      <c r="Z142">
        <f>SUM(Z136:Z140)</f>
        <v>54</v>
      </c>
      <c r="AA142">
        <f>SUM(AA136:AA140)</f>
        <v>54</v>
      </c>
    </row>
    <row r="143" spans="2:27" x14ac:dyDescent="0.25">
      <c r="D143" s="3" t="s">
        <v>249</v>
      </c>
      <c r="E143" t="s">
        <v>54</v>
      </c>
      <c r="F143" t="s">
        <v>55</v>
      </c>
      <c r="G143" t="s">
        <v>62</v>
      </c>
      <c r="H143" t="s">
        <v>56</v>
      </c>
      <c r="I143" s="3" t="s">
        <v>250</v>
      </c>
      <c r="J143" t="s">
        <v>57</v>
      </c>
      <c r="K143" t="s">
        <v>58</v>
      </c>
      <c r="L143" t="s">
        <v>63</v>
      </c>
      <c r="M143" t="s">
        <v>59</v>
      </c>
      <c r="N143" s="3" t="s">
        <v>251</v>
      </c>
      <c r="O143" t="s">
        <v>60</v>
      </c>
      <c r="P143" t="s">
        <v>61</v>
      </c>
      <c r="R143" t="s">
        <v>90</v>
      </c>
      <c r="S143" t="s">
        <v>91</v>
      </c>
      <c r="T143" s="3" t="s">
        <v>252</v>
      </c>
      <c r="U143" t="s">
        <v>93</v>
      </c>
      <c r="V143" t="s">
        <v>94</v>
      </c>
      <c r="W143" t="s">
        <v>95</v>
      </c>
      <c r="X143" t="s">
        <v>96</v>
      </c>
      <c r="Y143" s="3" t="s">
        <v>253</v>
      </c>
      <c r="Z143" t="s">
        <v>98</v>
      </c>
      <c r="AA143" t="s">
        <v>99</v>
      </c>
    </row>
    <row r="144" spans="2:27" x14ac:dyDescent="0.25">
      <c r="B144" s="48" t="s">
        <v>232</v>
      </c>
      <c r="C144" t="s">
        <v>227</v>
      </c>
      <c r="D144" s="16">
        <f>D136/D$142</f>
        <v>7.407407407407407E-2</v>
      </c>
      <c r="E144" s="16">
        <f t="shared" ref="E144:AA148" si="61">E136/E$142</f>
        <v>0.33333333333333331</v>
      </c>
      <c r="F144" s="16">
        <f t="shared" si="61"/>
        <v>0.12962962962962962</v>
      </c>
      <c r="G144" s="16"/>
      <c r="H144" s="16">
        <f t="shared" si="61"/>
        <v>0.27777777777777779</v>
      </c>
      <c r="I144" s="16">
        <f t="shared" si="61"/>
        <v>9.2592592592592587E-2</v>
      </c>
      <c r="J144" s="16">
        <f t="shared" si="61"/>
        <v>0.31481481481481483</v>
      </c>
      <c r="K144" s="16">
        <f t="shared" si="61"/>
        <v>0.1111111111111111</v>
      </c>
      <c r="L144" s="16"/>
      <c r="M144" s="16">
        <f t="shared" si="61"/>
        <v>0.24074074074074073</v>
      </c>
      <c r="N144" s="16">
        <f t="shared" si="61"/>
        <v>7.407407407407407E-2</v>
      </c>
      <c r="O144" s="16">
        <f t="shared" si="61"/>
        <v>1.8518518518518517E-2</v>
      </c>
      <c r="P144" s="16">
        <f t="shared" si="61"/>
        <v>0</v>
      </c>
      <c r="Q144" s="18"/>
      <c r="R144" s="16"/>
      <c r="S144" s="16">
        <f t="shared" si="61"/>
        <v>0.1111111111111111</v>
      </c>
      <c r="T144" s="16">
        <f t="shared" si="61"/>
        <v>0.1111111111111111</v>
      </c>
      <c r="U144" s="16">
        <f t="shared" si="61"/>
        <v>0.29629629629629628</v>
      </c>
      <c r="V144" s="16">
        <f t="shared" si="61"/>
        <v>0.1111111111111111</v>
      </c>
      <c r="W144" s="16"/>
      <c r="X144" s="16">
        <f t="shared" si="61"/>
        <v>0.14814814814814814</v>
      </c>
      <c r="Y144" s="16">
        <f t="shared" si="61"/>
        <v>9.2592592592592587E-2</v>
      </c>
      <c r="Z144" s="16">
        <f t="shared" si="61"/>
        <v>0.24074074074074073</v>
      </c>
      <c r="AA144" s="16">
        <f t="shared" si="61"/>
        <v>0.12962962962962962</v>
      </c>
    </row>
    <row r="145" spans="2:29" x14ac:dyDescent="0.25">
      <c r="B145" s="48"/>
      <c r="C145" s="4" t="s">
        <v>231</v>
      </c>
      <c r="D145" s="16">
        <f t="shared" ref="D145:S148" si="62">D137/D$142</f>
        <v>5.5555555555555552E-2</v>
      </c>
      <c r="E145" s="16">
        <f t="shared" si="62"/>
        <v>0.24074074074074073</v>
      </c>
      <c r="F145" s="16">
        <f t="shared" si="62"/>
        <v>1.8518518518518517E-2</v>
      </c>
      <c r="G145" s="16"/>
      <c r="H145" s="16">
        <f t="shared" si="62"/>
        <v>0.24074074074074073</v>
      </c>
      <c r="I145" s="16">
        <f t="shared" si="62"/>
        <v>9.2592592592592587E-2</v>
      </c>
      <c r="J145" s="16">
        <f t="shared" si="62"/>
        <v>0.18518518518518517</v>
      </c>
      <c r="K145" s="16">
        <f t="shared" si="62"/>
        <v>7.407407407407407E-2</v>
      </c>
      <c r="L145" s="16"/>
      <c r="M145" s="16">
        <f t="shared" si="62"/>
        <v>0.25925925925925924</v>
      </c>
      <c r="N145" s="16">
        <f t="shared" si="62"/>
        <v>3.7037037037037035E-2</v>
      </c>
      <c r="O145" s="16">
        <f t="shared" si="62"/>
        <v>0</v>
      </c>
      <c r="P145" s="16">
        <f t="shared" si="62"/>
        <v>0</v>
      </c>
      <c r="Q145" s="18"/>
      <c r="R145" s="16"/>
      <c r="S145" s="16">
        <f t="shared" si="62"/>
        <v>0.27777777777777779</v>
      </c>
      <c r="T145" s="16">
        <f t="shared" si="61"/>
        <v>3.7037037037037035E-2</v>
      </c>
      <c r="U145" s="16">
        <f t="shared" si="61"/>
        <v>0.22222222222222221</v>
      </c>
      <c r="V145" s="16">
        <f t="shared" si="61"/>
        <v>3.7037037037037035E-2</v>
      </c>
      <c r="W145" s="16"/>
      <c r="X145" s="16">
        <f t="shared" si="61"/>
        <v>0.20370370370370369</v>
      </c>
      <c r="Y145" s="16">
        <f t="shared" si="61"/>
        <v>1.8518518518518517E-2</v>
      </c>
      <c r="Z145" s="16">
        <f t="shared" si="61"/>
        <v>0.22222222222222221</v>
      </c>
      <c r="AA145" s="16">
        <f t="shared" si="61"/>
        <v>5.5555555555555552E-2</v>
      </c>
    </row>
    <row r="146" spans="2:29" x14ac:dyDescent="0.25">
      <c r="B146" s="48"/>
      <c r="C146" t="s">
        <v>228</v>
      </c>
      <c r="D146" s="16">
        <f t="shared" si="62"/>
        <v>7.407407407407407E-2</v>
      </c>
      <c r="E146" s="16">
        <f t="shared" si="61"/>
        <v>0.18518518518518517</v>
      </c>
      <c r="F146" s="16">
        <f t="shared" si="61"/>
        <v>7.407407407407407E-2</v>
      </c>
      <c r="G146" s="16"/>
      <c r="H146" s="16">
        <f t="shared" si="61"/>
        <v>0.22222222222222221</v>
      </c>
      <c r="I146" s="16">
        <f t="shared" si="61"/>
        <v>7.407407407407407E-2</v>
      </c>
      <c r="J146" s="16">
        <f t="shared" si="61"/>
        <v>0.29629629629629628</v>
      </c>
      <c r="K146" s="16">
        <f t="shared" si="61"/>
        <v>5.5555555555555552E-2</v>
      </c>
      <c r="L146" s="16"/>
      <c r="M146" s="16">
        <f t="shared" si="61"/>
        <v>0.16666666666666666</v>
      </c>
      <c r="N146" s="16">
        <f t="shared" si="61"/>
        <v>9.2592592592592587E-2</v>
      </c>
      <c r="O146" s="16">
        <f t="shared" si="61"/>
        <v>0</v>
      </c>
      <c r="P146" s="16">
        <f t="shared" si="61"/>
        <v>0</v>
      </c>
      <c r="Q146" s="18"/>
      <c r="R146" s="16"/>
      <c r="S146" s="16">
        <f t="shared" si="61"/>
        <v>0.25925925925925924</v>
      </c>
      <c r="T146" s="16">
        <f t="shared" si="61"/>
        <v>5.5555555555555552E-2</v>
      </c>
      <c r="U146" s="16">
        <f t="shared" si="61"/>
        <v>0.20370370370370369</v>
      </c>
      <c r="V146" s="16">
        <f t="shared" si="61"/>
        <v>1.8518518518518517E-2</v>
      </c>
      <c r="W146" s="16"/>
      <c r="X146" s="16">
        <f t="shared" si="61"/>
        <v>0.33333333333333331</v>
      </c>
      <c r="Y146" s="16">
        <f t="shared" si="61"/>
        <v>9.2592592592592587E-2</v>
      </c>
      <c r="Z146" s="16">
        <f t="shared" si="61"/>
        <v>0.33333333333333331</v>
      </c>
      <c r="AA146" s="16">
        <f t="shared" si="61"/>
        <v>0</v>
      </c>
    </row>
    <row r="147" spans="2:29" x14ac:dyDescent="0.25">
      <c r="B147" s="48"/>
      <c r="C147" t="s">
        <v>229</v>
      </c>
      <c r="D147" s="16">
        <f t="shared" si="62"/>
        <v>0.12962962962962962</v>
      </c>
      <c r="E147" s="16">
        <f t="shared" si="61"/>
        <v>3.7037037037037035E-2</v>
      </c>
      <c r="F147" s="16">
        <f t="shared" si="61"/>
        <v>3.7037037037037035E-2</v>
      </c>
      <c r="G147" s="16"/>
      <c r="H147" s="16">
        <f t="shared" si="61"/>
        <v>0.1111111111111111</v>
      </c>
      <c r="I147" s="16">
        <f t="shared" si="61"/>
        <v>7.407407407407407E-2</v>
      </c>
      <c r="J147" s="16">
        <f t="shared" si="61"/>
        <v>5.5555555555555552E-2</v>
      </c>
      <c r="K147" s="16">
        <f t="shared" si="61"/>
        <v>1.8518518518518517E-2</v>
      </c>
      <c r="L147" s="16"/>
      <c r="M147" s="16">
        <f t="shared" si="61"/>
        <v>0.18518518518518517</v>
      </c>
      <c r="N147" s="16">
        <f t="shared" si="61"/>
        <v>9.2592592592592587E-2</v>
      </c>
      <c r="O147" s="16">
        <f t="shared" si="61"/>
        <v>0</v>
      </c>
      <c r="P147" s="16">
        <f t="shared" si="61"/>
        <v>1.8518518518518517E-2</v>
      </c>
      <c r="Q147" s="18"/>
      <c r="R147" s="16"/>
      <c r="S147" s="16">
        <f t="shared" si="61"/>
        <v>0.14814814814814814</v>
      </c>
      <c r="T147" s="16">
        <f t="shared" si="61"/>
        <v>9.2592592592592587E-2</v>
      </c>
      <c r="U147" s="16">
        <f t="shared" si="61"/>
        <v>0.1111111111111111</v>
      </c>
      <c r="V147" s="16">
        <f t="shared" si="61"/>
        <v>7.407407407407407E-2</v>
      </c>
      <c r="W147" s="16"/>
      <c r="X147" s="16">
        <f t="shared" si="61"/>
        <v>0.1111111111111111</v>
      </c>
      <c r="Y147" s="16">
        <f t="shared" si="61"/>
        <v>9.2592592592592587E-2</v>
      </c>
      <c r="Z147" s="16">
        <f t="shared" si="61"/>
        <v>0</v>
      </c>
      <c r="AA147" s="16">
        <f t="shared" si="61"/>
        <v>1.8518518518518517E-2</v>
      </c>
    </row>
    <row r="148" spans="2:29" x14ac:dyDescent="0.25">
      <c r="B148" s="48"/>
      <c r="C148" t="s">
        <v>230</v>
      </c>
      <c r="D148" s="16">
        <f t="shared" si="62"/>
        <v>0.66666666666666663</v>
      </c>
      <c r="E148" s="16">
        <f t="shared" si="61"/>
        <v>0.20370370370370369</v>
      </c>
      <c r="F148" s="16">
        <f t="shared" si="61"/>
        <v>0.7407407407407407</v>
      </c>
      <c r="G148" s="16"/>
      <c r="H148" s="16">
        <f t="shared" si="61"/>
        <v>0.14814814814814814</v>
      </c>
      <c r="I148" s="16">
        <f t="shared" si="61"/>
        <v>0.66666666666666663</v>
      </c>
      <c r="J148" s="16">
        <f t="shared" si="61"/>
        <v>0.14814814814814814</v>
      </c>
      <c r="K148" s="16">
        <f t="shared" si="61"/>
        <v>0.7407407407407407</v>
      </c>
      <c r="L148" s="16"/>
      <c r="M148" s="16">
        <f t="shared" si="61"/>
        <v>0.14814814814814814</v>
      </c>
      <c r="N148" s="16">
        <f t="shared" si="61"/>
        <v>0.70370370370370372</v>
      </c>
      <c r="O148" s="16">
        <f t="shared" si="61"/>
        <v>0.98148148148148151</v>
      </c>
      <c r="P148" s="16">
        <f t="shared" si="61"/>
        <v>0.98148148148148151</v>
      </c>
      <c r="Q148" s="18"/>
      <c r="R148" s="16"/>
      <c r="S148" s="16">
        <f t="shared" si="61"/>
        <v>0.20370370370370369</v>
      </c>
      <c r="T148" s="16">
        <f t="shared" si="61"/>
        <v>0.70370370370370372</v>
      </c>
      <c r="U148" s="16">
        <f t="shared" si="61"/>
        <v>0.16666666666666666</v>
      </c>
      <c r="V148" s="16">
        <f t="shared" si="61"/>
        <v>0.7592592592592593</v>
      </c>
      <c r="W148" s="16"/>
      <c r="X148" s="16">
        <f t="shared" si="61"/>
        <v>0.20370370370370369</v>
      </c>
      <c r="Y148" s="16">
        <f t="shared" si="61"/>
        <v>0.70370370370370372</v>
      </c>
      <c r="Z148" s="16">
        <f t="shared" si="61"/>
        <v>0.20370370370370369</v>
      </c>
      <c r="AA148" s="16">
        <f t="shared" si="61"/>
        <v>0.79629629629629628</v>
      </c>
    </row>
    <row r="150" spans="2:29" x14ac:dyDescent="0.25">
      <c r="D150" s="17">
        <f>SUM(D144:D148)</f>
        <v>1</v>
      </c>
      <c r="E150" s="17">
        <f t="shared" ref="E150:AA150" si="63">SUM(E144:E148)</f>
        <v>1</v>
      </c>
      <c r="F150" s="17">
        <f t="shared" si="63"/>
        <v>1</v>
      </c>
      <c r="G150" s="17"/>
      <c r="H150" s="17">
        <f t="shared" si="63"/>
        <v>1</v>
      </c>
      <c r="I150" s="17">
        <f t="shared" si="63"/>
        <v>1</v>
      </c>
      <c r="J150" s="17">
        <f t="shared" si="63"/>
        <v>1</v>
      </c>
      <c r="K150" s="17">
        <f t="shared" si="63"/>
        <v>1</v>
      </c>
      <c r="L150" s="17"/>
      <c r="M150" s="17">
        <f t="shared" si="63"/>
        <v>1</v>
      </c>
      <c r="N150" s="17">
        <f t="shared" si="63"/>
        <v>1</v>
      </c>
      <c r="O150" s="17">
        <f t="shared" si="63"/>
        <v>1</v>
      </c>
      <c r="P150" s="17">
        <f t="shared" si="63"/>
        <v>1</v>
      </c>
      <c r="Q150" s="19"/>
      <c r="R150" s="17"/>
      <c r="S150" s="17">
        <f t="shared" si="63"/>
        <v>1</v>
      </c>
      <c r="T150" s="17">
        <f t="shared" si="63"/>
        <v>1</v>
      </c>
      <c r="U150" s="17">
        <f t="shared" si="63"/>
        <v>0.99999999999999989</v>
      </c>
      <c r="V150" s="17">
        <f t="shared" si="63"/>
        <v>1</v>
      </c>
      <c r="W150" s="17"/>
      <c r="X150" s="17">
        <f t="shared" si="63"/>
        <v>1</v>
      </c>
      <c r="Y150" s="17">
        <f t="shared" si="63"/>
        <v>1</v>
      </c>
      <c r="Z150" s="17">
        <f t="shared" si="63"/>
        <v>1</v>
      </c>
      <c r="AA150" s="17">
        <f t="shared" si="63"/>
        <v>1</v>
      </c>
    </row>
    <row r="151" spans="2:29" x14ac:dyDescent="0.25">
      <c r="G151" t="s">
        <v>241</v>
      </c>
      <c r="L151" t="s">
        <v>242</v>
      </c>
      <c r="Q151" s="21" t="s">
        <v>243</v>
      </c>
      <c r="R151" s="9" t="s">
        <v>239</v>
      </c>
      <c r="W151" t="s">
        <v>244</v>
      </c>
      <c r="AB151" t="s">
        <v>245</v>
      </c>
      <c r="AC151" s="9" t="s">
        <v>240</v>
      </c>
    </row>
    <row r="152" spans="2:29" x14ac:dyDescent="0.25">
      <c r="G152" s="4">
        <f>MEDIAN(D153:F153)</f>
        <v>33</v>
      </c>
      <c r="L152" s="4">
        <f>MEDIAN(H153:K153)</f>
        <v>24</v>
      </c>
      <c r="Q152" s="29">
        <f>MEDIAN(M153:P153)</f>
        <v>53</v>
      </c>
      <c r="R152" s="9"/>
      <c r="W152" s="4">
        <f>MEDIAN(S153:V153)</f>
        <v>24</v>
      </c>
      <c r="AB152" s="4">
        <f>MEDIAN(X153:AA153)</f>
        <v>23.5</v>
      </c>
      <c r="AC152" s="9"/>
    </row>
    <row r="153" spans="2:29" x14ac:dyDescent="0.25">
      <c r="B153" t="s">
        <v>233</v>
      </c>
      <c r="D153" s="4">
        <f>MEDIAN(D63:D116)</f>
        <v>35.5</v>
      </c>
      <c r="E153" s="14">
        <f>MEDIAN(E80:E116)</f>
        <v>11</v>
      </c>
      <c r="F153" s="14">
        <f>MEDIAN(F80:F116)</f>
        <v>33</v>
      </c>
      <c r="G153" s="14"/>
      <c r="H153" s="14">
        <f>MEDIAN(H80:H116)</f>
        <v>13</v>
      </c>
      <c r="I153" s="14">
        <f>MEDIAN(I80:I116)</f>
        <v>35</v>
      </c>
      <c r="J153" s="14">
        <f>MEDIAN(J80:J116)</f>
        <v>11</v>
      </c>
      <c r="K153" s="14">
        <f>MEDIAN(K80:K116)</f>
        <v>36</v>
      </c>
      <c r="L153" s="14"/>
      <c r="M153" s="14">
        <f>MEDIAN(M80:M116)</f>
        <v>14</v>
      </c>
      <c r="N153" s="14">
        <f>MEDIAN(N80:N116)</f>
        <v>34</v>
      </c>
      <c r="O153" s="14">
        <f>MEDIAN(O80:O116)</f>
        <v>72</v>
      </c>
      <c r="P153" s="14">
        <f>MEDIAN(P80:P116)</f>
        <v>96</v>
      </c>
      <c r="R153" s="30">
        <f>MEDIAN(D153:P153)</f>
        <v>34</v>
      </c>
      <c r="S153" s="14">
        <f>MEDIAN(S80:S116)</f>
        <v>15</v>
      </c>
      <c r="T153" s="14">
        <f>MEDIAN(T80:T116)</f>
        <v>33</v>
      </c>
      <c r="U153" s="14">
        <f>MEDIAN(U80:U116)</f>
        <v>14</v>
      </c>
      <c r="V153" s="14">
        <f>MEDIAN(V80:V116)</f>
        <v>39</v>
      </c>
      <c r="W153" s="14"/>
      <c r="X153" s="14">
        <f>MEDIAN(X80:X116)</f>
        <v>15</v>
      </c>
      <c r="Y153" s="14">
        <f>MEDIAN(Y80:Y116)</f>
        <v>32</v>
      </c>
      <c r="Z153" s="14">
        <f>MEDIAN(Z80:Z116)</f>
        <v>14</v>
      </c>
      <c r="AA153" s="14">
        <f>MEDIAN(AA80:AA116)</f>
        <v>39</v>
      </c>
      <c r="AC153" s="9">
        <f>MEDIAN(S153:AA153)</f>
        <v>23.5</v>
      </c>
    </row>
    <row r="154" spans="2:29" x14ac:dyDescent="0.25">
      <c r="B154" t="s">
        <v>234</v>
      </c>
      <c r="D154" s="2">
        <f>D58-D153</f>
        <v>44798.5</v>
      </c>
      <c r="E154" s="2">
        <f t="shared" ref="E154:AA154" si="64">E58-E153</f>
        <v>44700</v>
      </c>
      <c r="F154" s="2">
        <f t="shared" si="64"/>
        <v>44650</v>
      </c>
      <c r="G154" s="2"/>
      <c r="H154" s="2">
        <f t="shared" si="64"/>
        <v>44516</v>
      </c>
      <c r="I154" s="2">
        <f t="shared" si="64"/>
        <v>44434</v>
      </c>
      <c r="J154" s="2">
        <f t="shared" si="64"/>
        <v>44336</v>
      </c>
      <c r="K154" s="2">
        <f t="shared" si="64"/>
        <v>44280</v>
      </c>
      <c r="L154" s="2"/>
      <c r="M154" s="2">
        <f t="shared" si="64"/>
        <v>44151</v>
      </c>
      <c r="N154" s="2">
        <f t="shared" si="64"/>
        <v>44070</v>
      </c>
      <c r="O154" s="2">
        <f t="shared" si="64"/>
        <v>43971</v>
      </c>
      <c r="P154" s="2">
        <f t="shared" si="64"/>
        <v>43916</v>
      </c>
      <c r="Q154" s="2"/>
      <c r="R154" s="2"/>
      <c r="S154" s="2">
        <f t="shared" si="64"/>
        <v>43783</v>
      </c>
      <c r="T154" s="2">
        <f t="shared" si="64"/>
        <v>43705</v>
      </c>
      <c r="U154" s="2">
        <f t="shared" si="64"/>
        <v>43601</v>
      </c>
      <c r="V154" s="2">
        <f t="shared" si="64"/>
        <v>43546</v>
      </c>
      <c r="W154" s="2"/>
      <c r="X154" s="2">
        <f t="shared" si="64"/>
        <v>43418</v>
      </c>
      <c r="Y154" s="2">
        <f t="shared" si="64"/>
        <v>43342</v>
      </c>
      <c r="Z154" s="2">
        <f t="shared" si="64"/>
        <v>43236</v>
      </c>
      <c r="AA154" s="2">
        <f t="shared" si="64"/>
        <v>43181</v>
      </c>
    </row>
    <row r="155" spans="2:29" x14ac:dyDescent="0.25">
      <c r="B155" t="s">
        <v>236</v>
      </c>
      <c r="D155" s="4">
        <f>AVERAGE(D63:D116)</f>
        <v>35.407407407407405</v>
      </c>
      <c r="E155" s="4">
        <f t="shared" ref="E155:AA155" si="65">AVERAGE(E63:E116)</f>
        <v>15.833333333333334</v>
      </c>
      <c r="F155" s="4">
        <f t="shared" si="65"/>
        <v>36.222222222222221</v>
      </c>
      <c r="G155" s="4"/>
      <c r="H155" s="4">
        <f t="shared" si="65"/>
        <v>16.055555555555557</v>
      </c>
      <c r="I155" s="4">
        <f t="shared" si="65"/>
        <v>34.148148148148145</v>
      </c>
      <c r="J155" s="4">
        <f t="shared" si="65"/>
        <v>15.018518518518519</v>
      </c>
      <c r="K155" s="4">
        <f t="shared" si="65"/>
        <v>33.537037037037038</v>
      </c>
      <c r="L155" s="4"/>
      <c r="M155" s="4">
        <f t="shared" si="65"/>
        <v>17.092592592592592</v>
      </c>
      <c r="N155" s="4">
        <f t="shared" si="65"/>
        <v>35.870370370370374</v>
      </c>
      <c r="O155" s="4">
        <f t="shared" si="65"/>
        <v>73.111111111111114</v>
      </c>
      <c r="P155" s="4">
        <f t="shared" si="65"/>
        <v>98.092592592592595</v>
      </c>
      <c r="Q155" s="4"/>
      <c r="R155" s="4"/>
      <c r="S155" s="4">
        <f t="shared" si="65"/>
        <v>17.018518518518519</v>
      </c>
      <c r="T155" s="4">
        <f t="shared" si="65"/>
        <v>34.703703703703702</v>
      </c>
      <c r="U155" s="4">
        <f t="shared" si="65"/>
        <v>14.851851851851851</v>
      </c>
      <c r="V155" s="4">
        <f t="shared" si="65"/>
        <v>38.296296296296298</v>
      </c>
      <c r="W155" s="4"/>
      <c r="X155" s="4">
        <f t="shared" si="65"/>
        <v>17.87037037037037</v>
      </c>
      <c r="Y155" s="4">
        <f t="shared" si="65"/>
        <v>35.74074074074074</v>
      </c>
      <c r="Z155" s="4">
        <f t="shared" si="65"/>
        <v>16.537037037037038</v>
      </c>
      <c r="AA155" s="4">
        <f t="shared" si="65"/>
        <v>39.092592592592595</v>
      </c>
    </row>
    <row r="156" spans="2:29" x14ac:dyDescent="0.25">
      <c r="B156" t="s">
        <v>235</v>
      </c>
      <c r="D156" s="2">
        <f>D58-D155</f>
        <v>44798.592592592591</v>
      </c>
      <c r="E156" s="2">
        <f t="shared" ref="E156:AA156" si="66">E58-E155</f>
        <v>44695.166666666664</v>
      </c>
      <c r="F156" s="2">
        <f t="shared" si="66"/>
        <v>44646.777777777781</v>
      </c>
      <c r="G156" s="2"/>
      <c r="H156" s="2">
        <f t="shared" si="66"/>
        <v>44512.944444444445</v>
      </c>
      <c r="I156" s="2">
        <f t="shared" si="66"/>
        <v>44434.851851851854</v>
      </c>
      <c r="J156" s="2">
        <f t="shared" si="66"/>
        <v>44331.981481481482</v>
      </c>
      <c r="K156" s="2">
        <f t="shared" si="66"/>
        <v>44282.462962962964</v>
      </c>
      <c r="L156" s="2"/>
      <c r="M156" s="2">
        <f t="shared" si="66"/>
        <v>44147.907407407409</v>
      </c>
      <c r="N156" s="2">
        <f t="shared" si="66"/>
        <v>44068.129629629628</v>
      </c>
      <c r="O156" s="2">
        <f t="shared" si="66"/>
        <v>43969.888888888891</v>
      </c>
      <c r="P156" s="2">
        <f t="shared" si="66"/>
        <v>43913.907407407409</v>
      </c>
      <c r="Q156" s="2"/>
      <c r="R156" s="2"/>
      <c r="S156" s="2">
        <f t="shared" si="66"/>
        <v>43780.981481481482</v>
      </c>
      <c r="T156" s="2">
        <f t="shared" si="66"/>
        <v>43703.296296296299</v>
      </c>
      <c r="U156" s="2">
        <f t="shared" si="66"/>
        <v>43600.148148148146</v>
      </c>
      <c r="V156" s="2">
        <f t="shared" si="66"/>
        <v>43546.703703703701</v>
      </c>
      <c r="W156" s="2"/>
      <c r="X156" s="2">
        <f t="shared" si="66"/>
        <v>43415.129629629628</v>
      </c>
      <c r="Y156" s="2">
        <f t="shared" si="66"/>
        <v>43338.259259259263</v>
      </c>
      <c r="Z156" s="2">
        <f t="shared" si="66"/>
        <v>43233.462962962964</v>
      </c>
      <c r="AA156" s="2">
        <f t="shared" si="66"/>
        <v>43180.907407407409</v>
      </c>
    </row>
    <row r="157" spans="2:29" x14ac:dyDescent="0.25">
      <c r="AB157" t="s">
        <v>238</v>
      </c>
    </row>
    <row r="158" spans="2:29" x14ac:dyDescent="0.25">
      <c r="B158" t="s">
        <v>237</v>
      </c>
      <c r="D158">
        <f>D154-D156</f>
        <v>-9.2592592591245193E-2</v>
      </c>
      <c r="E158">
        <f t="shared" ref="E158:AA158" si="67">E154-E156</f>
        <v>4.8333333333357587</v>
      </c>
      <c r="F158">
        <f t="shared" si="67"/>
        <v>3.2222222222189885</v>
      </c>
      <c r="H158">
        <f t="shared" si="67"/>
        <v>3.0555555555547471</v>
      </c>
      <c r="I158">
        <f t="shared" si="67"/>
        <v>-0.85185185185400769</v>
      </c>
      <c r="J158">
        <f t="shared" si="67"/>
        <v>4.018518518518249</v>
      </c>
      <c r="K158">
        <f t="shared" si="67"/>
        <v>-2.4629629629635019</v>
      </c>
      <c r="M158">
        <f t="shared" si="67"/>
        <v>3.0925925925912452</v>
      </c>
      <c r="N158">
        <f t="shared" si="67"/>
        <v>1.8703703703722567</v>
      </c>
      <c r="O158">
        <f t="shared" si="67"/>
        <v>1.1111111111094942</v>
      </c>
      <c r="P158">
        <f t="shared" si="67"/>
        <v>2.0925925925912452</v>
      </c>
      <c r="S158">
        <f t="shared" si="67"/>
        <v>2.018518518518249</v>
      </c>
      <c r="T158">
        <f t="shared" si="67"/>
        <v>1.7037037037007394</v>
      </c>
      <c r="U158">
        <f t="shared" si="67"/>
        <v>0.85185185185400769</v>
      </c>
      <c r="V158">
        <f t="shared" si="67"/>
        <v>-0.70370370370073942</v>
      </c>
      <c r="X158">
        <f t="shared" si="67"/>
        <v>2.8703703703722567</v>
      </c>
      <c r="Y158">
        <f t="shared" si="67"/>
        <v>3.7407407407372375</v>
      </c>
      <c r="Z158">
        <f t="shared" si="67"/>
        <v>2.5370370370364981</v>
      </c>
      <c r="AA158">
        <f t="shared" si="67"/>
        <v>9.2592592591245193E-2</v>
      </c>
      <c r="AB158">
        <f>AVERAGE(D158:AA158)</f>
        <v>1.7368421052627749</v>
      </c>
    </row>
    <row r="176" spans="27:32" ht="15" customHeight="1" x14ac:dyDescent="0.25">
      <c r="AA176" s="3"/>
      <c r="AB176" s="3"/>
      <c r="AC176" s="3"/>
      <c r="AD176" s="3"/>
      <c r="AE176" s="3"/>
      <c r="AF176" s="3"/>
    </row>
    <row r="177" spans="27:32" x14ac:dyDescent="0.25">
      <c r="AA177" s="3"/>
      <c r="AB177" s="3"/>
      <c r="AC177" s="3"/>
      <c r="AD177" s="3"/>
      <c r="AE177" s="3"/>
      <c r="AF177" s="3"/>
    </row>
    <row r="178" spans="27:32" x14ac:dyDescent="0.25">
      <c r="AA178" s="3"/>
      <c r="AB178" s="3"/>
      <c r="AC178" s="3"/>
      <c r="AD178" s="3"/>
      <c r="AE178" s="3"/>
      <c r="AF178" s="3"/>
    </row>
    <row r="179" spans="27:32" x14ac:dyDescent="0.25">
      <c r="AA179" s="3"/>
      <c r="AB179" s="3"/>
      <c r="AC179" s="3"/>
      <c r="AD179" s="3"/>
      <c r="AE179" s="3"/>
      <c r="AF179" s="3"/>
    </row>
    <row r="180" spans="27:32" x14ac:dyDescent="0.25">
      <c r="AA180" s="3"/>
      <c r="AB180" s="3"/>
      <c r="AC180" s="3"/>
      <c r="AD180" s="3"/>
      <c r="AE180" s="3"/>
      <c r="AF180" s="3"/>
    </row>
    <row r="181" spans="27:32" x14ac:dyDescent="0.25">
      <c r="AA181" s="3"/>
      <c r="AB181" s="3"/>
      <c r="AC181" s="3"/>
      <c r="AD181" s="3"/>
      <c r="AE181" s="3"/>
      <c r="AF181" s="3"/>
    </row>
    <row r="183" spans="27:32" x14ac:dyDescent="0.25">
      <c r="AA183" s="3"/>
      <c r="AB183" s="3"/>
      <c r="AC183" s="3"/>
      <c r="AD183" s="3"/>
      <c r="AE183" s="3"/>
    </row>
    <row r="184" spans="27:32" x14ac:dyDescent="0.25">
      <c r="AA184" s="3"/>
      <c r="AB184" s="3"/>
      <c r="AC184" s="3"/>
      <c r="AD184" s="3"/>
      <c r="AE184" s="3"/>
    </row>
    <row r="185" spans="27:32" x14ac:dyDescent="0.25">
      <c r="AA185" s="3"/>
      <c r="AB185" s="3"/>
      <c r="AC185" s="3"/>
      <c r="AD185" s="3"/>
      <c r="AE185" s="3"/>
    </row>
    <row r="187" spans="27:32" x14ac:dyDescent="0.25">
      <c r="AA187" s="3"/>
      <c r="AB187" s="3"/>
      <c r="AC187" s="3"/>
      <c r="AD187" s="3"/>
      <c r="AE187" s="3"/>
    </row>
    <row r="188" spans="27:32" x14ac:dyDescent="0.25">
      <c r="AA188" s="3"/>
      <c r="AB188" s="3"/>
      <c r="AC188" s="3"/>
      <c r="AD188" s="3"/>
      <c r="AE188" s="3"/>
    </row>
    <row r="189" spans="27:32" x14ac:dyDescent="0.25">
      <c r="AA189" s="3"/>
      <c r="AB189" s="3"/>
      <c r="AC189" s="3"/>
      <c r="AD189" s="3"/>
      <c r="AE189" s="3"/>
    </row>
    <row r="190" spans="27:32" x14ac:dyDescent="0.25">
      <c r="AA190" s="3"/>
      <c r="AB190" s="3"/>
      <c r="AC190" s="3"/>
      <c r="AD190" s="3"/>
      <c r="AE190" s="3"/>
    </row>
    <row r="214" spans="28:32" ht="15" customHeight="1" x14ac:dyDescent="0.25">
      <c r="AB214" s="3"/>
      <c r="AC214" s="3"/>
      <c r="AD214" s="3"/>
      <c r="AE214" s="3"/>
      <c r="AF214" s="3"/>
    </row>
    <row r="215" spans="28:32" x14ac:dyDescent="0.25">
      <c r="AB215" s="3"/>
      <c r="AC215" s="3"/>
      <c r="AD215" s="3"/>
      <c r="AE215" s="3"/>
      <c r="AF215" s="3"/>
    </row>
    <row r="216" spans="28:32" x14ac:dyDescent="0.25">
      <c r="AB216" s="3"/>
      <c r="AC216" s="3"/>
      <c r="AD216" s="3"/>
      <c r="AE216" s="3"/>
      <c r="AF216" s="3"/>
    </row>
    <row r="217" spans="28:32" x14ac:dyDescent="0.25">
      <c r="AB217" s="3"/>
      <c r="AC217" s="3"/>
      <c r="AD217" s="3"/>
      <c r="AE217" s="3"/>
      <c r="AF217" s="3"/>
    </row>
  </sheetData>
  <mergeCells count="5">
    <mergeCell ref="B120:B122"/>
    <mergeCell ref="B124:B128"/>
    <mergeCell ref="B130:B134"/>
    <mergeCell ref="B136:B140"/>
    <mergeCell ref="B144:B14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topLeftCell="A46" zoomScale="80" zoomScaleNormal="80" workbookViewId="0">
      <selection activeCell="L65" sqref="L65:L71"/>
    </sheetView>
  </sheetViews>
  <sheetFormatPr defaultRowHeight="15" x14ac:dyDescent="0.25"/>
  <cols>
    <col min="1" max="1" width="14.28515625" customWidth="1"/>
    <col min="2" max="2" width="16.140625" customWidth="1"/>
    <col min="3" max="3" width="20.140625" bestFit="1" customWidth="1"/>
    <col min="4" max="4" width="11.85546875" customWidth="1"/>
    <col min="5" max="5" width="13.7109375" bestFit="1" customWidth="1"/>
    <col min="6" max="6" width="16.28515625" bestFit="1" customWidth="1"/>
    <col min="7" max="15" width="11.85546875" customWidth="1"/>
    <col min="16" max="16" width="7.140625" style="21" customWidth="1"/>
    <col min="17" max="17" width="11.85546875" style="5" customWidth="1"/>
    <col min="18" max="26" width="11.85546875" customWidth="1"/>
  </cols>
  <sheetData>
    <row r="1" spans="1:28" x14ac:dyDescent="0.25">
      <c r="A1" s="35" t="s">
        <v>246</v>
      </c>
      <c r="C1" t="s">
        <v>64</v>
      </c>
      <c r="D1" t="s">
        <v>54</v>
      </c>
      <c r="E1" t="s">
        <v>55</v>
      </c>
      <c r="F1" t="s">
        <v>62</v>
      </c>
      <c r="G1" t="s">
        <v>56</v>
      </c>
      <c r="H1" t="s">
        <v>65</v>
      </c>
      <c r="I1" t="s">
        <v>57</v>
      </c>
      <c r="J1" t="s">
        <v>58</v>
      </c>
      <c r="K1" t="s">
        <v>63</v>
      </c>
      <c r="L1" t="s">
        <v>59</v>
      </c>
      <c r="M1" t="s">
        <v>66</v>
      </c>
      <c r="N1" t="s">
        <v>60</v>
      </c>
      <c r="O1" t="s">
        <v>61</v>
      </c>
      <c r="Q1" s="5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 t="s">
        <v>99</v>
      </c>
    </row>
    <row r="2" spans="1:28" x14ac:dyDescent="0.25">
      <c r="A2" t="s">
        <v>232</v>
      </c>
      <c r="B2" t="s">
        <v>227</v>
      </c>
      <c r="C2" s="17">
        <v>0</v>
      </c>
      <c r="D2" s="17">
        <v>0.17647058823529413</v>
      </c>
      <c r="E2" s="17">
        <v>0</v>
      </c>
      <c r="F2" s="17"/>
      <c r="G2" s="17">
        <v>0.17647058823529413</v>
      </c>
      <c r="H2" s="17">
        <v>5.8823529411764705E-2</v>
      </c>
      <c r="I2" s="17">
        <v>0.23529411764705882</v>
      </c>
      <c r="J2" s="17">
        <v>5.8823529411764705E-2</v>
      </c>
      <c r="K2" s="17"/>
      <c r="L2" s="17">
        <v>5.8823529411764705E-2</v>
      </c>
      <c r="M2" s="17">
        <v>0</v>
      </c>
      <c r="N2" s="17">
        <v>0</v>
      </c>
      <c r="O2" s="17">
        <v>0</v>
      </c>
      <c r="P2" s="40"/>
      <c r="Q2" s="19"/>
      <c r="R2" s="17">
        <v>0</v>
      </c>
      <c r="S2" s="17">
        <v>0.11764705882352941</v>
      </c>
      <c r="T2" s="17">
        <v>0.17647058823529413</v>
      </c>
      <c r="U2" s="17">
        <v>0</v>
      </c>
      <c r="V2" s="17"/>
      <c r="W2" s="17">
        <v>5.8823529411764705E-2</v>
      </c>
      <c r="X2" s="17">
        <v>0</v>
      </c>
      <c r="Y2" s="17">
        <v>0.11764705882352941</v>
      </c>
      <c r="Z2" s="17">
        <v>0</v>
      </c>
    </row>
    <row r="3" spans="1:28" x14ac:dyDescent="0.25">
      <c r="B3" s="4" t="s">
        <v>231</v>
      </c>
      <c r="C3" s="17">
        <v>5.8823529411764705E-2</v>
      </c>
      <c r="D3" s="17">
        <v>0.23529411764705882</v>
      </c>
      <c r="E3" s="17">
        <v>0</v>
      </c>
      <c r="F3" s="17"/>
      <c r="G3" s="17">
        <v>0.23529411764705882</v>
      </c>
      <c r="H3" s="17">
        <v>0</v>
      </c>
      <c r="I3" s="17">
        <v>0.17647058823529413</v>
      </c>
      <c r="J3" s="17">
        <v>5.8823529411764705E-2</v>
      </c>
      <c r="K3" s="17"/>
      <c r="L3" s="17">
        <v>0.35294117647058826</v>
      </c>
      <c r="M3" s="17">
        <v>0</v>
      </c>
      <c r="N3" s="17">
        <v>0</v>
      </c>
      <c r="O3" s="17">
        <v>0</v>
      </c>
      <c r="P3" s="40"/>
      <c r="Q3" s="19"/>
      <c r="R3" s="17">
        <v>0.17647058823529413</v>
      </c>
      <c r="S3" s="17">
        <v>0</v>
      </c>
      <c r="T3" s="17">
        <v>0.17647058823529413</v>
      </c>
      <c r="U3" s="17">
        <v>0</v>
      </c>
      <c r="V3" s="17"/>
      <c r="W3" s="17">
        <v>0.11764705882352941</v>
      </c>
      <c r="X3" s="17">
        <v>0</v>
      </c>
      <c r="Y3" s="17">
        <v>0.23529411764705882</v>
      </c>
      <c r="Z3" s="17">
        <v>0</v>
      </c>
    </row>
    <row r="4" spans="1:28" x14ac:dyDescent="0.25">
      <c r="B4" t="s">
        <v>228</v>
      </c>
      <c r="C4" s="17">
        <v>0</v>
      </c>
      <c r="D4" s="17">
        <v>0.17647058823529413</v>
      </c>
      <c r="E4" s="17">
        <v>5.8823529411764705E-2</v>
      </c>
      <c r="F4" s="17"/>
      <c r="G4" s="17">
        <v>5.8823529411764705E-2</v>
      </c>
      <c r="H4" s="17">
        <v>5.8823529411764705E-2</v>
      </c>
      <c r="I4" s="17">
        <v>0.17647058823529413</v>
      </c>
      <c r="J4" s="17">
        <v>0</v>
      </c>
      <c r="K4" s="17"/>
      <c r="L4" s="17">
        <v>5.8823529411764705E-2</v>
      </c>
      <c r="M4" s="17">
        <v>0.11764705882352941</v>
      </c>
      <c r="N4" s="17">
        <v>0</v>
      </c>
      <c r="O4" s="17">
        <v>0</v>
      </c>
      <c r="P4" s="40"/>
      <c r="Q4" s="19"/>
      <c r="R4" s="17">
        <v>0.23529411764705882</v>
      </c>
      <c r="S4" s="17">
        <v>0</v>
      </c>
      <c r="T4" s="17">
        <v>0.29411764705882354</v>
      </c>
      <c r="U4" s="17">
        <v>0</v>
      </c>
      <c r="V4" s="17"/>
      <c r="W4" s="17">
        <v>0.35294117647058826</v>
      </c>
      <c r="X4" s="17">
        <v>0</v>
      </c>
      <c r="Y4" s="17">
        <v>0.41176470588235292</v>
      </c>
      <c r="Z4" s="17">
        <v>0</v>
      </c>
    </row>
    <row r="5" spans="1:28" x14ac:dyDescent="0.25">
      <c r="B5" t="s">
        <v>229</v>
      </c>
      <c r="C5" s="17">
        <v>0.11764705882352941</v>
      </c>
      <c r="D5" s="17">
        <v>5.8823529411764705E-2</v>
      </c>
      <c r="E5" s="17">
        <v>0</v>
      </c>
      <c r="F5" s="17"/>
      <c r="G5" s="17">
        <v>0.23529411764705882</v>
      </c>
      <c r="H5" s="17">
        <v>5.8823529411764705E-2</v>
      </c>
      <c r="I5" s="17">
        <v>5.8823529411764705E-2</v>
      </c>
      <c r="J5" s="17">
        <v>0</v>
      </c>
      <c r="K5" s="17"/>
      <c r="L5" s="17">
        <v>0.23529411764705882</v>
      </c>
      <c r="M5" s="17">
        <v>5.8823529411764705E-2</v>
      </c>
      <c r="N5" s="17">
        <v>0</v>
      </c>
      <c r="O5" s="17">
        <v>0</v>
      </c>
      <c r="P5" s="40"/>
      <c r="Q5" s="19"/>
      <c r="R5" s="17">
        <v>0.29411764705882354</v>
      </c>
      <c r="S5" s="17">
        <v>0</v>
      </c>
      <c r="T5" s="17">
        <v>5.8823529411764705E-2</v>
      </c>
      <c r="U5" s="17">
        <v>5.8823529411764705E-2</v>
      </c>
      <c r="V5" s="17"/>
      <c r="W5" s="17">
        <v>0.17647058823529413</v>
      </c>
      <c r="X5" s="17">
        <v>0</v>
      </c>
      <c r="Y5" s="17">
        <v>0</v>
      </c>
      <c r="Z5" s="17">
        <v>0</v>
      </c>
    </row>
    <row r="6" spans="1:28" x14ac:dyDescent="0.25">
      <c r="B6" t="s">
        <v>230</v>
      </c>
      <c r="C6" s="17">
        <v>0.82352941176470584</v>
      </c>
      <c r="D6" s="17">
        <v>0.35294117647058826</v>
      </c>
      <c r="E6" s="17">
        <v>0.94117647058823528</v>
      </c>
      <c r="F6" s="17"/>
      <c r="G6" s="17">
        <v>0.29411764705882354</v>
      </c>
      <c r="H6" s="17">
        <v>0.82352941176470584</v>
      </c>
      <c r="I6" s="17">
        <v>0.35294117647058826</v>
      </c>
      <c r="J6" s="17">
        <v>0.88235294117647056</v>
      </c>
      <c r="K6" s="17"/>
      <c r="L6" s="17">
        <v>0.29411764705882354</v>
      </c>
      <c r="M6" s="17">
        <v>0.82352941176470584</v>
      </c>
      <c r="N6" s="17">
        <v>1</v>
      </c>
      <c r="O6" s="17">
        <v>1</v>
      </c>
      <c r="P6" s="40"/>
      <c r="Q6" s="19"/>
      <c r="R6" s="17">
        <v>0.29411764705882354</v>
      </c>
      <c r="S6" s="17">
        <v>0.88235294117647056</v>
      </c>
      <c r="T6" s="17">
        <v>0.29411764705882354</v>
      </c>
      <c r="U6" s="17">
        <v>0.94117647058823528</v>
      </c>
      <c r="V6" s="17"/>
      <c r="W6" s="17">
        <v>0.29411764705882354</v>
      </c>
      <c r="X6" s="17">
        <v>1</v>
      </c>
      <c r="Y6" s="17">
        <v>0.23529411764705882</v>
      </c>
      <c r="Z6" s="17">
        <v>1</v>
      </c>
    </row>
    <row r="8" spans="1:28" x14ac:dyDescent="0.25">
      <c r="C8" s="17">
        <v>1</v>
      </c>
      <c r="D8" s="17">
        <v>1</v>
      </c>
      <c r="E8" s="17">
        <v>1</v>
      </c>
      <c r="F8" s="17"/>
      <c r="G8" s="17">
        <v>1</v>
      </c>
      <c r="H8" s="17">
        <v>1</v>
      </c>
      <c r="I8" s="17">
        <v>1</v>
      </c>
      <c r="J8" s="17">
        <v>1</v>
      </c>
      <c r="K8" s="17"/>
      <c r="L8" s="17">
        <v>1</v>
      </c>
      <c r="M8" s="17">
        <v>1</v>
      </c>
      <c r="N8" s="17">
        <v>1</v>
      </c>
      <c r="O8" s="17">
        <v>1</v>
      </c>
      <c r="P8" s="40"/>
      <c r="Q8" s="19"/>
      <c r="R8" s="17">
        <v>1</v>
      </c>
      <c r="S8" s="17">
        <v>1</v>
      </c>
      <c r="T8" s="17">
        <v>1</v>
      </c>
      <c r="U8" s="17">
        <v>1</v>
      </c>
      <c r="V8" s="17"/>
      <c r="W8" s="17">
        <v>1</v>
      </c>
      <c r="X8" s="17">
        <v>1</v>
      </c>
      <c r="Y8" s="17">
        <v>1</v>
      </c>
      <c r="Z8" s="17">
        <v>1</v>
      </c>
    </row>
    <row r="9" spans="1:28" x14ac:dyDescent="0.25">
      <c r="F9" t="s">
        <v>241</v>
      </c>
      <c r="K9" t="s">
        <v>242</v>
      </c>
      <c r="P9" s="21" t="s">
        <v>243</v>
      </c>
      <c r="Q9" s="5" t="s">
        <v>239</v>
      </c>
      <c r="V9" t="s">
        <v>244</v>
      </c>
      <c r="AA9" t="s">
        <v>245</v>
      </c>
      <c r="AB9" t="s">
        <v>240</v>
      </c>
    </row>
    <row r="10" spans="1:28" x14ac:dyDescent="0.25">
      <c r="F10" s="4">
        <v>41</v>
      </c>
      <c r="K10" s="4">
        <v>30</v>
      </c>
      <c r="P10" s="29">
        <v>60</v>
      </c>
      <c r="Q10" s="6">
        <v>41</v>
      </c>
      <c r="V10" s="4">
        <v>32</v>
      </c>
      <c r="AA10" s="4">
        <v>33.5</v>
      </c>
      <c r="AB10">
        <v>32</v>
      </c>
    </row>
    <row r="11" spans="1:28" x14ac:dyDescent="0.25">
      <c r="A11" t="s">
        <v>233</v>
      </c>
      <c r="C11" s="4">
        <v>44</v>
      </c>
      <c r="D11" s="4">
        <v>19</v>
      </c>
      <c r="E11" s="4">
        <v>41</v>
      </c>
      <c r="G11" s="4">
        <v>23</v>
      </c>
      <c r="H11" s="4">
        <v>44</v>
      </c>
      <c r="I11" s="4">
        <v>19</v>
      </c>
      <c r="J11" s="4">
        <v>37</v>
      </c>
      <c r="L11" s="4">
        <v>23</v>
      </c>
      <c r="M11" s="4">
        <v>42</v>
      </c>
      <c r="N11" s="4">
        <v>78</v>
      </c>
      <c r="O11" s="4">
        <v>110</v>
      </c>
      <c r="R11" s="4">
        <v>22</v>
      </c>
      <c r="S11" s="4">
        <v>42</v>
      </c>
      <c r="T11" s="4">
        <v>16</v>
      </c>
      <c r="U11" s="4">
        <v>47</v>
      </c>
      <c r="W11" s="4">
        <v>21</v>
      </c>
      <c r="X11" s="4">
        <v>46</v>
      </c>
      <c r="Y11" s="4">
        <v>15</v>
      </c>
      <c r="Z11" s="4">
        <v>49</v>
      </c>
    </row>
    <row r="12" spans="1:28" x14ac:dyDescent="0.25">
      <c r="A12" t="s">
        <v>234</v>
      </c>
      <c r="C12" s="2">
        <v>44790</v>
      </c>
      <c r="D12" s="2">
        <v>44692</v>
      </c>
      <c r="E12" s="2">
        <v>44642</v>
      </c>
      <c r="G12" s="2">
        <v>44506</v>
      </c>
      <c r="H12" s="2">
        <v>44425</v>
      </c>
      <c r="I12" s="2">
        <v>44328</v>
      </c>
      <c r="J12" s="2">
        <v>44279</v>
      </c>
      <c r="K12" s="2"/>
      <c r="L12" s="2">
        <v>44142</v>
      </c>
      <c r="M12" s="2">
        <v>44062</v>
      </c>
      <c r="N12" s="2">
        <v>43965</v>
      </c>
      <c r="O12" s="2">
        <v>43902</v>
      </c>
      <c r="P12" s="29"/>
      <c r="Q12" s="7"/>
      <c r="R12" s="2">
        <v>43776</v>
      </c>
      <c r="S12" s="2">
        <v>43696</v>
      </c>
      <c r="T12" s="2">
        <v>43599</v>
      </c>
      <c r="U12" s="2">
        <v>43538</v>
      </c>
      <c r="V12" s="2"/>
      <c r="W12" s="2">
        <v>43412</v>
      </c>
      <c r="X12" s="2">
        <v>43328</v>
      </c>
      <c r="Y12" s="2">
        <v>43235</v>
      </c>
      <c r="Z12" s="2">
        <v>43171</v>
      </c>
    </row>
    <row r="13" spans="1:28" x14ac:dyDescent="0.25">
      <c r="A13" t="s">
        <v>236</v>
      </c>
      <c r="C13" s="36">
        <v>47.058823529411768</v>
      </c>
      <c r="D13" s="4">
        <v>19.941176470588236</v>
      </c>
      <c r="E13" s="4">
        <v>47.647058823529413</v>
      </c>
      <c r="F13" s="4"/>
      <c r="G13" s="4">
        <v>20.176470588235293</v>
      </c>
      <c r="H13" s="4">
        <v>43.470588235294116</v>
      </c>
      <c r="I13" s="4">
        <v>19.352941176470587</v>
      </c>
      <c r="J13" s="4">
        <v>40.529411764705884</v>
      </c>
      <c r="K13" s="4"/>
      <c r="L13" s="4">
        <v>21.058823529411764</v>
      </c>
      <c r="M13" s="4">
        <v>44.529411764705884</v>
      </c>
      <c r="N13" s="4">
        <v>76.941176470588232</v>
      </c>
      <c r="O13" s="4">
        <v>110.52941176470588</v>
      </c>
      <c r="P13" s="29"/>
      <c r="Q13" s="6"/>
      <c r="R13" s="4">
        <v>21.058823529411764</v>
      </c>
      <c r="S13" s="4">
        <v>43.588235294117645</v>
      </c>
      <c r="T13" s="4">
        <v>18.705882352941178</v>
      </c>
      <c r="U13" s="4">
        <v>48.941176470588232</v>
      </c>
      <c r="V13" s="4"/>
      <c r="W13" s="4">
        <v>21.529411764705884</v>
      </c>
      <c r="X13" s="4">
        <v>48.411764705882355</v>
      </c>
      <c r="Y13" s="4">
        <v>19.117647058823529</v>
      </c>
      <c r="Z13" s="4">
        <v>51.941176470588232</v>
      </c>
    </row>
    <row r="14" spans="1:28" x14ac:dyDescent="0.25">
      <c r="A14" t="s">
        <v>235</v>
      </c>
      <c r="C14" s="2">
        <v>44786.941176470587</v>
      </c>
      <c r="D14" s="2">
        <v>44691.058823529413</v>
      </c>
      <c r="E14" s="2">
        <v>44635.352941176468</v>
      </c>
      <c r="F14" s="2"/>
      <c r="G14" s="2">
        <v>44508.823529411762</v>
      </c>
      <c r="H14" s="2">
        <v>44425.529411764706</v>
      </c>
      <c r="I14" s="2">
        <v>44327.647058823532</v>
      </c>
      <c r="J14" s="2">
        <v>44275.470588235294</v>
      </c>
      <c r="K14" s="2"/>
      <c r="L14" s="2">
        <v>44143.941176470587</v>
      </c>
      <c r="M14" s="2">
        <v>44059.470588235294</v>
      </c>
      <c r="N14" s="2">
        <v>43966.058823529413</v>
      </c>
      <c r="O14" s="2">
        <v>43901.470588235294</v>
      </c>
      <c r="P14" s="8"/>
      <c r="Q14" s="7"/>
      <c r="R14" s="2">
        <v>43776.941176470587</v>
      </c>
      <c r="S14" s="2">
        <v>43694.411764705881</v>
      </c>
      <c r="T14" s="2">
        <v>43596.294117647056</v>
      </c>
      <c r="U14" s="2">
        <v>43536.058823529413</v>
      </c>
      <c r="V14" s="2"/>
      <c r="W14" s="2">
        <v>43411.470588235294</v>
      </c>
      <c r="X14" s="2">
        <v>43325.588235294119</v>
      </c>
      <c r="Y14" s="2">
        <v>43230.882352941175</v>
      </c>
      <c r="Z14" s="2">
        <v>43168.058823529413</v>
      </c>
    </row>
    <row r="15" spans="1:28" x14ac:dyDescent="0.25">
      <c r="AA15" t="s">
        <v>238</v>
      </c>
    </row>
    <row r="16" spans="1:28" x14ac:dyDescent="0.25">
      <c r="A16" t="s">
        <v>237</v>
      </c>
      <c r="C16">
        <v>3.0588235294126207</v>
      </c>
      <c r="D16">
        <v>0.9411764705873793</v>
      </c>
      <c r="E16">
        <v>6.6470588235315518</v>
      </c>
      <c r="G16">
        <v>-2.8235294117621379</v>
      </c>
      <c r="H16">
        <v>-0.52941176470631035</v>
      </c>
      <c r="I16">
        <v>0.35294117646844825</v>
      </c>
      <c r="J16">
        <v>3.5294117647063104</v>
      </c>
      <c r="L16">
        <v>-1.9411764705873793</v>
      </c>
      <c r="M16">
        <v>2.5294117647063104</v>
      </c>
      <c r="N16">
        <v>-1.0588235294126207</v>
      </c>
      <c r="O16">
        <v>0.52941176470631035</v>
      </c>
      <c r="R16">
        <v>-0.9411764705873793</v>
      </c>
      <c r="S16">
        <v>1.5882352941189311</v>
      </c>
      <c r="T16">
        <v>2.7058823529441725</v>
      </c>
      <c r="U16">
        <v>1.9411764705873793</v>
      </c>
      <c r="V16">
        <v>0</v>
      </c>
      <c r="W16">
        <v>0.52941176470631035</v>
      </c>
      <c r="X16">
        <v>2.4117647058810689</v>
      </c>
      <c r="Y16">
        <v>4.1176470588252414</v>
      </c>
      <c r="Z16">
        <v>2.9411764705873793</v>
      </c>
      <c r="AA16">
        <v>1.3264705882356793</v>
      </c>
    </row>
    <row r="19" spans="1:28" x14ac:dyDescent="0.25">
      <c r="A19" s="35" t="s">
        <v>247</v>
      </c>
      <c r="C19" t="s">
        <v>64</v>
      </c>
      <c r="D19" t="s">
        <v>54</v>
      </c>
      <c r="E19" t="s">
        <v>55</v>
      </c>
      <c r="F19" t="s">
        <v>62</v>
      </c>
      <c r="G19" t="s">
        <v>56</v>
      </c>
      <c r="H19" t="s">
        <v>65</v>
      </c>
      <c r="I19" t="s">
        <v>57</v>
      </c>
      <c r="J19" t="s">
        <v>58</v>
      </c>
      <c r="K19" t="s">
        <v>63</v>
      </c>
      <c r="L19" t="s">
        <v>59</v>
      </c>
      <c r="M19" t="s">
        <v>66</v>
      </c>
      <c r="N19" t="s">
        <v>60</v>
      </c>
      <c r="O19" t="s">
        <v>61</v>
      </c>
      <c r="Q19" s="5" t="s">
        <v>90</v>
      </c>
      <c r="R19" t="s">
        <v>91</v>
      </c>
      <c r="S19" t="s">
        <v>92</v>
      </c>
      <c r="T19" t="s">
        <v>93</v>
      </c>
      <c r="U19" t="s">
        <v>94</v>
      </c>
      <c r="V19" t="s">
        <v>95</v>
      </c>
      <c r="W19" t="s">
        <v>96</v>
      </c>
      <c r="X19" t="s">
        <v>97</v>
      </c>
      <c r="Y19" t="s">
        <v>98</v>
      </c>
      <c r="Z19" t="s">
        <v>99</v>
      </c>
    </row>
    <row r="20" spans="1:28" x14ac:dyDescent="0.25">
      <c r="A20" t="s">
        <v>232</v>
      </c>
      <c r="B20" t="s">
        <v>227</v>
      </c>
      <c r="C20" s="17">
        <v>0.10810810810810811</v>
      </c>
      <c r="D20" s="17">
        <v>0.40540540540540543</v>
      </c>
      <c r="E20" s="17">
        <v>0.1891891891891892</v>
      </c>
      <c r="F20" s="17"/>
      <c r="G20" s="17">
        <v>0.32432432432432434</v>
      </c>
      <c r="H20" s="17">
        <v>0.10810810810810811</v>
      </c>
      <c r="I20" s="17">
        <v>0.35135135135135137</v>
      </c>
      <c r="J20" s="17">
        <v>0.13513513513513514</v>
      </c>
      <c r="K20" s="17"/>
      <c r="L20" s="17">
        <v>0.32432432432432434</v>
      </c>
      <c r="M20" s="17">
        <v>0.10810810810810811</v>
      </c>
      <c r="N20" s="17">
        <v>2.7027027027027029E-2</v>
      </c>
      <c r="O20" s="17">
        <v>0</v>
      </c>
      <c r="P20" s="40"/>
      <c r="Q20" s="19"/>
      <c r="R20" s="17">
        <v>0.16216216216216217</v>
      </c>
      <c r="S20" s="17">
        <v>0.10810810810810811</v>
      </c>
      <c r="T20" s="17">
        <v>0.35135135135135137</v>
      </c>
      <c r="U20" s="17">
        <v>0.16216216216216217</v>
      </c>
      <c r="V20" s="17"/>
      <c r="W20" s="17">
        <v>0.1891891891891892</v>
      </c>
      <c r="X20" s="17">
        <v>0.13513513513513514</v>
      </c>
      <c r="Y20" s="17">
        <v>0.29729729729729731</v>
      </c>
      <c r="Z20" s="17">
        <v>0.1891891891891892</v>
      </c>
    </row>
    <row r="21" spans="1:28" x14ac:dyDescent="0.25">
      <c r="B21" s="4" t="s">
        <v>231</v>
      </c>
      <c r="C21" s="17">
        <v>5.4054054054054057E-2</v>
      </c>
      <c r="D21" s="17">
        <v>0.24324324324324326</v>
      </c>
      <c r="E21" s="17">
        <v>2.7027027027027029E-2</v>
      </c>
      <c r="F21" s="17"/>
      <c r="G21" s="17">
        <v>0.24324324324324326</v>
      </c>
      <c r="H21" s="17">
        <v>0.13513513513513514</v>
      </c>
      <c r="I21" s="17">
        <v>0.1891891891891892</v>
      </c>
      <c r="J21" s="17">
        <v>8.1081081081081086E-2</v>
      </c>
      <c r="K21" s="17"/>
      <c r="L21" s="17">
        <v>0.21621621621621623</v>
      </c>
      <c r="M21" s="17">
        <v>5.4054054054054057E-2</v>
      </c>
      <c r="N21" s="17">
        <v>0</v>
      </c>
      <c r="O21" s="17">
        <v>0</v>
      </c>
      <c r="P21" s="40"/>
      <c r="Q21" s="19"/>
      <c r="R21" s="17">
        <v>0.32432432432432434</v>
      </c>
      <c r="S21" s="17">
        <v>5.4054054054054057E-2</v>
      </c>
      <c r="T21" s="17">
        <v>0.24324324324324326</v>
      </c>
      <c r="U21" s="17">
        <v>5.4054054054054057E-2</v>
      </c>
      <c r="V21" s="17"/>
      <c r="W21" s="17">
        <v>0.24324324324324326</v>
      </c>
      <c r="X21" s="17">
        <v>2.7027027027027029E-2</v>
      </c>
      <c r="Y21" s="17">
        <v>0.21621621621621623</v>
      </c>
      <c r="Z21" s="17">
        <v>8.1081081081081086E-2</v>
      </c>
    </row>
    <row r="22" spans="1:28" x14ac:dyDescent="0.25">
      <c r="B22" t="s">
        <v>228</v>
      </c>
      <c r="C22" s="17">
        <v>0.10810810810810811</v>
      </c>
      <c r="D22" s="17">
        <v>0.1891891891891892</v>
      </c>
      <c r="E22" s="17">
        <v>8.1081081081081086E-2</v>
      </c>
      <c r="F22" s="17"/>
      <c r="G22" s="17">
        <v>0.29729729729729731</v>
      </c>
      <c r="H22" s="17">
        <v>8.1081081081081086E-2</v>
      </c>
      <c r="I22" s="17">
        <v>0.35135135135135137</v>
      </c>
      <c r="J22" s="17">
        <v>8.1081081081081086E-2</v>
      </c>
      <c r="K22" s="17"/>
      <c r="L22" s="17">
        <v>0.21621621621621623</v>
      </c>
      <c r="M22" s="17">
        <v>8.1081081081081086E-2</v>
      </c>
      <c r="N22" s="17">
        <v>0</v>
      </c>
      <c r="O22" s="17">
        <v>0</v>
      </c>
      <c r="P22" s="40"/>
      <c r="Q22" s="19"/>
      <c r="R22" s="17">
        <v>0.27027027027027029</v>
      </c>
      <c r="S22" s="17">
        <v>8.1081081081081086E-2</v>
      </c>
      <c r="T22" s="17">
        <v>0.16216216216216217</v>
      </c>
      <c r="U22" s="17">
        <v>2.7027027027027029E-2</v>
      </c>
      <c r="V22" s="17"/>
      <c r="W22" s="17">
        <v>0.32432432432432434</v>
      </c>
      <c r="X22" s="17">
        <v>0.13513513513513514</v>
      </c>
      <c r="Y22" s="17">
        <v>0.29729729729729731</v>
      </c>
      <c r="Z22" s="17">
        <v>0</v>
      </c>
    </row>
    <row r="23" spans="1:28" x14ac:dyDescent="0.25">
      <c r="B23" t="s">
        <v>229</v>
      </c>
      <c r="C23" s="17">
        <v>0.13513513513513514</v>
      </c>
      <c r="D23" s="17">
        <v>2.7027027027027029E-2</v>
      </c>
      <c r="E23" s="17">
        <v>5.4054054054054057E-2</v>
      </c>
      <c r="F23" s="17"/>
      <c r="G23" s="17">
        <v>5.4054054054054057E-2</v>
      </c>
      <c r="H23" s="17">
        <v>8.1081081081081086E-2</v>
      </c>
      <c r="I23" s="17">
        <v>5.4054054054054057E-2</v>
      </c>
      <c r="J23" s="17">
        <v>2.7027027027027029E-2</v>
      </c>
      <c r="K23" s="17"/>
      <c r="L23" s="17">
        <v>0.16216216216216217</v>
      </c>
      <c r="M23" s="17">
        <v>0.10810810810810811</v>
      </c>
      <c r="N23" s="17">
        <v>0</v>
      </c>
      <c r="O23" s="17">
        <v>2.7027027027027029E-2</v>
      </c>
      <c r="P23" s="40"/>
      <c r="Q23" s="19"/>
      <c r="R23" s="17">
        <v>8.1081081081081086E-2</v>
      </c>
      <c r="S23" s="17">
        <v>0.13513513513513514</v>
      </c>
      <c r="T23" s="17">
        <v>0.13513513513513514</v>
      </c>
      <c r="U23" s="17">
        <v>8.1081081081081086E-2</v>
      </c>
      <c r="V23" s="17"/>
      <c r="W23" s="17">
        <v>8.1081081081081086E-2</v>
      </c>
      <c r="X23" s="17">
        <v>0.13513513513513514</v>
      </c>
      <c r="Y23" s="17">
        <v>0</v>
      </c>
      <c r="Z23" s="17">
        <v>2.7027027027027029E-2</v>
      </c>
    </row>
    <row r="24" spans="1:28" x14ac:dyDescent="0.25">
      <c r="B24" t="s">
        <v>230</v>
      </c>
      <c r="C24" s="17">
        <v>0.59459459459459463</v>
      </c>
      <c r="D24" s="17">
        <v>0.13513513513513514</v>
      </c>
      <c r="E24" s="17">
        <v>0.64864864864864868</v>
      </c>
      <c r="F24" s="17"/>
      <c r="G24" s="17">
        <v>8.1081081081081086E-2</v>
      </c>
      <c r="H24" s="17">
        <v>0.59459459459459463</v>
      </c>
      <c r="I24" s="17">
        <v>5.4054054054054057E-2</v>
      </c>
      <c r="J24" s="17">
        <v>0.67567567567567566</v>
      </c>
      <c r="K24" s="17"/>
      <c r="L24" s="17">
        <v>8.1081081081081086E-2</v>
      </c>
      <c r="M24" s="17">
        <v>0.64864864864864868</v>
      </c>
      <c r="N24" s="17">
        <v>0.97297297297297303</v>
      </c>
      <c r="O24" s="17">
        <v>0.97297297297297303</v>
      </c>
      <c r="P24" s="40"/>
      <c r="Q24" s="19"/>
      <c r="R24" s="17">
        <v>0.16216216216216217</v>
      </c>
      <c r="S24" s="17">
        <v>0.6216216216216216</v>
      </c>
      <c r="T24" s="17">
        <v>0.10810810810810811</v>
      </c>
      <c r="U24" s="17">
        <v>0.67567567567567566</v>
      </c>
      <c r="V24" s="17"/>
      <c r="W24" s="17">
        <v>0.16216216216216217</v>
      </c>
      <c r="X24" s="17">
        <v>0.56756756756756754</v>
      </c>
      <c r="Y24" s="17">
        <v>0.1891891891891892</v>
      </c>
      <c r="Z24" s="17">
        <v>0.70270270270270274</v>
      </c>
    </row>
    <row r="26" spans="1:28" x14ac:dyDescent="0.25">
      <c r="C26" s="17">
        <v>1</v>
      </c>
      <c r="D26" s="17">
        <v>1</v>
      </c>
      <c r="E26" s="17">
        <v>1</v>
      </c>
      <c r="F26" s="17"/>
      <c r="G26" s="17">
        <v>1</v>
      </c>
      <c r="H26" s="17">
        <v>1</v>
      </c>
      <c r="I26" s="17">
        <v>1</v>
      </c>
      <c r="J26" s="17">
        <v>1</v>
      </c>
      <c r="K26" s="17"/>
      <c r="L26" s="17">
        <v>1</v>
      </c>
      <c r="M26" s="17">
        <v>1</v>
      </c>
      <c r="N26" s="17">
        <v>1</v>
      </c>
      <c r="O26" s="17">
        <v>1</v>
      </c>
      <c r="P26" s="40"/>
      <c r="Q26" s="19"/>
      <c r="R26" s="17">
        <v>1</v>
      </c>
      <c r="S26" s="17">
        <v>1</v>
      </c>
      <c r="T26" s="17">
        <v>1</v>
      </c>
      <c r="U26" s="17">
        <v>1</v>
      </c>
      <c r="V26" s="17"/>
      <c r="W26" s="17">
        <v>1</v>
      </c>
      <c r="X26" s="17">
        <v>1</v>
      </c>
      <c r="Y26" s="17">
        <v>1.0000000000000002</v>
      </c>
      <c r="Z26" s="17">
        <v>1</v>
      </c>
    </row>
    <row r="27" spans="1:28" x14ac:dyDescent="0.25">
      <c r="F27" t="s">
        <v>241</v>
      </c>
      <c r="K27" t="s">
        <v>242</v>
      </c>
      <c r="P27" s="21" t="s">
        <v>243</v>
      </c>
      <c r="Q27" s="5" t="s">
        <v>239</v>
      </c>
      <c r="V27" t="s">
        <v>244</v>
      </c>
      <c r="AA27" t="s">
        <v>245</v>
      </c>
      <c r="AB27" t="s">
        <v>240</v>
      </c>
    </row>
    <row r="28" spans="1:28" x14ac:dyDescent="0.25">
      <c r="F28" s="4">
        <v>30</v>
      </c>
      <c r="K28" s="4">
        <v>24</v>
      </c>
      <c r="P28" s="29">
        <v>53</v>
      </c>
      <c r="Q28" s="5">
        <v>33</v>
      </c>
      <c r="V28" s="4">
        <v>24</v>
      </c>
      <c r="AA28" s="4">
        <v>23.5</v>
      </c>
      <c r="AB28">
        <v>23.5</v>
      </c>
    </row>
    <row r="29" spans="1:28" x14ac:dyDescent="0.25">
      <c r="A29" t="s">
        <v>233</v>
      </c>
      <c r="C29">
        <v>30</v>
      </c>
      <c r="D29">
        <v>11</v>
      </c>
      <c r="E29">
        <v>33</v>
      </c>
      <c r="G29">
        <v>13</v>
      </c>
      <c r="H29">
        <v>35</v>
      </c>
      <c r="I29">
        <v>11</v>
      </c>
      <c r="J29">
        <v>36</v>
      </c>
      <c r="L29">
        <v>14</v>
      </c>
      <c r="M29">
        <v>34</v>
      </c>
      <c r="N29">
        <v>72</v>
      </c>
      <c r="O29">
        <v>96</v>
      </c>
      <c r="R29">
        <v>15</v>
      </c>
      <c r="S29">
        <v>33</v>
      </c>
      <c r="T29">
        <v>14</v>
      </c>
      <c r="U29">
        <v>39</v>
      </c>
      <c r="W29">
        <v>15</v>
      </c>
      <c r="X29">
        <v>32</v>
      </c>
      <c r="Y29">
        <v>14</v>
      </c>
      <c r="Z29">
        <v>39</v>
      </c>
    </row>
    <row r="30" spans="1:28" x14ac:dyDescent="0.25">
      <c r="A30" t="s">
        <v>234</v>
      </c>
      <c r="C30" s="2">
        <v>44804</v>
      </c>
      <c r="D30" s="2">
        <v>44700</v>
      </c>
      <c r="E30" s="2">
        <v>44650</v>
      </c>
      <c r="F30" s="2"/>
      <c r="G30" s="2">
        <v>44516</v>
      </c>
      <c r="H30" s="2">
        <v>44434</v>
      </c>
      <c r="I30" s="2">
        <v>44336</v>
      </c>
      <c r="J30" s="2">
        <v>44280</v>
      </c>
      <c r="K30" s="2"/>
      <c r="L30" s="2">
        <v>44151</v>
      </c>
      <c r="M30" s="2">
        <v>44070</v>
      </c>
      <c r="N30" s="2">
        <v>43971</v>
      </c>
      <c r="O30" s="2">
        <v>43916</v>
      </c>
      <c r="P30" s="8"/>
      <c r="Q30" s="7"/>
      <c r="R30" s="2">
        <v>43783</v>
      </c>
      <c r="S30" s="2">
        <v>43705</v>
      </c>
      <c r="T30" s="2">
        <v>43601</v>
      </c>
      <c r="U30" s="2">
        <v>43546</v>
      </c>
      <c r="V30" s="2"/>
      <c r="W30" s="2">
        <v>43418</v>
      </c>
      <c r="X30" s="2">
        <v>43342</v>
      </c>
      <c r="Y30" s="2">
        <v>43236</v>
      </c>
      <c r="Z30" s="2">
        <v>43181</v>
      </c>
    </row>
    <row r="31" spans="1:28" x14ac:dyDescent="0.25">
      <c r="A31" t="s">
        <v>236</v>
      </c>
      <c r="C31">
        <v>30.054054054054053</v>
      </c>
      <c r="D31">
        <v>13.945945945945946</v>
      </c>
      <c r="E31">
        <v>30.972972972972972</v>
      </c>
      <c r="G31">
        <v>14.162162162162161</v>
      </c>
      <c r="H31">
        <v>29.864864864864863</v>
      </c>
      <c r="I31">
        <v>13.027027027027026</v>
      </c>
      <c r="J31">
        <v>30.324324324324323</v>
      </c>
      <c r="L31">
        <v>15.27027027027027</v>
      </c>
      <c r="M31">
        <v>31.891891891891891</v>
      </c>
      <c r="N31">
        <v>71.351351351351354</v>
      </c>
      <c r="O31">
        <v>92.378378378378372</v>
      </c>
      <c r="R31">
        <v>15.162162162162161</v>
      </c>
      <c r="S31">
        <v>30.621621621621621</v>
      </c>
      <c r="T31">
        <v>13.081081081081081</v>
      </c>
      <c r="U31">
        <v>33.405405405405403</v>
      </c>
      <c r="W31">
        <v>16.189189189189189</v>
      </c>
      <c r="X31">
        <v>29.918918918918919</v>
      </c>
      <c r="Y31">
        <v>15.351351351351351</v>
      </c>
      <c r="Z31">
        <v>33.189189189189186</v>
      </c>
    </row>
    <row r="32" spans="1:28" x14ac:dyDescent="0.25">
      <c r="A32" t="s">
        <v>235</v>
      </c>
      <c r="C32" s="2">
        <v>44803.945945945947</v>
      </c>
      <c r="D32" s="2">
        <v>44697.054054054053</v>
      </c>
      <c r="E32" s="2">
        <v>44652.027027027027</v>
      </c>
      <c r="F32" s="2"/>
      <c r="G32" s="2">
        <v>44514.83783783784</v>
      </c>
      <c r="H32" s="2">
        <v>44439.135135135133</v>
      </c>
      <c r="I32" s="2">
        <v>44333.972972972973</v>
      </c>
      <c r="J32" s="2">
        <v>44285.675675675673</v>
      </c>
      <c r="K32" s="2"/>
      <c r="L32" s="2">
        <v>44149.729729729726</v>
      </c>
      <c r="M32" s="2">
        <v>44072.108108108107</v>
      </c>
      <c r="N32" s="2">
        <v>43971.648648648646</v>
      </c>
      <c r="O32" s="2">
        <v>43919.62162162162</v>
      </c>
      <c r="P32" s="8"/>
      <c r="Q32" s="7"/>
      <c r="R32" s="2">
        <v>43782.83783783784</v>
      </c>
      <c r="S32" s="2">
        <v>43707.37837837838</v>
      </c>
      <c r="T32" s="2">
        <v>43601.91891891892</v>
      </c>
      <c r="U32" s="2">
        <v>43551.594594594593</v>
      </c>
      <c r="V32" s="2"/>
      <c r="W32" s="2">
        <v>43416.810810810814</v>
      </c>
      <c r="X32" s="2">
        <v>43344.08108108108</v>
      </c>
      <c r="Y32" s="2">
        <v>43234.648648648646</v>
      </c>
      <c r="Z32" s="2">
        <v>43186.810810810814</v>
      </c>
    </row>
    <row r="33" spans="1:28" x14ac:dyDescent="0.25">
      <c r="AA33" t="s">
        <v>238</v>
      </c>
    </row>
    <row r="34" spans="1:28" x14ac:dyDescent="0.25">
      <c r="A34" t="s">
        <v>237</v>
      </c>
      <c r="C34">
        <v>5.4054054053267464E-2</v>
      </c>
      <c r="D34">
        <v>2.9459459459467325</v>
      </c>
      <c r="E34">
        <v>-2.0270270270266337</v>
      </c>
      <c r="G34">
        <v>1.1621621621598024</v>
      </c>
      <c r="H34">
        <v>-5.1351351351331687</v>
      </c>
      <c r="I34">
        <v>2.0270270270266337</v>
      </c>
      <c r="J34">
        <v>-5.6756756756731193</v>
      </c>
      <c r="L34">
        <v>1.2702702702736133</v>
      </c>
      <c r="M34">
        <v>-2.1081081081065349</v>
      </c>
      <c r="N34">
        <v>-0.64864864864648553</v>
      </c>
      <c r="O34">
        <v>-3.6216216216198518</v>
      </c>
      <c r="R34">
        <v>0.16216216215980239</v>
      </c>
      <c r="S34">
        <v>-2.3783783783801482</v>
      </c>
      <c r="T34">
        <v>-0.9189189189200988</v>
      </c>
      <c r="U34">
        <v>-5.5945945945932181</v>
      </c>
      <c r="V34">
        <v>0</v>
      </c>
      <c r="W34">
        <v>1.1891891891864361</v>
      </c>
      <c r="X34">
        <v>-2.0810810810799012</v>
      </c>
      <c r="Y34">
        <v>1.3513513513535145</v>
      </c>
      <c r="Z34">
        <v>-5.8108108108135639</v>
      </c>
      <c r="AA34">
        <v>-1.291891891891646</v>
      </c>
    </row>
    <row r="36" spans="1:28" x14ac:dyDescent="0.25">
      <c r="A36" s="35" t="s">
        <v>248</v>
      </c>
      <c r="C36" t="s">
        <v>64</v>
      </c>
      <c r="D36" t="s">
        <v>54</v>
      </c>
      <c r="E36" t="s">
        <v>55</v>
      </c>
      <c r="F36" t="s">
        <v>62</v>
      </c>
      <c r="G36" t="s">
        <v>56</v>
      </c>
      <c r="H36" t="s">
        <v>65</v>
      </c>
      <c r="I36" t="s">
        <v>57</v>
      </c>
      <c r="J36" t="s">
        <v>58</v>
      </c>
      <c r="K36" t="s">
        <v>63</v>
      </c>
      <c r="L36" t="s">
        <v>59</v>
      </c>
      <c r="M36" t="s">
        <v>66</v>
      </c>
      <c r="N36" t="s">
        <v>60</v>
      </c>
      <c r="O36" t="s">
        <v>61</v>
      </c>
      <c r="Q36" s="5" t="s">
        <v>90</v>
      </c>
      <c r="R36" t="s">
        <v>91</v>
      </c>
      <c r="S36" t="s">
        <v>92</v>
      </c>
      <c r="T36" t="s">
        <v>93</v>
      </c>
      <c r="U36" t="s">
        <v>94</v>
      </c>
      <c r="V36" t="s">
        <v>95</v>
      </c>
      <c r="W36" t="s">
        <v>96</v>
      </c>
      <c r="X36" t="s">
        <v>97</v>
      </c>
      <c r="Y36" t="s">
        <v>98</v>
      </c>
      <c r="Z36" t="s">
        <v>99</v>
      </c>
    </row>
    <row r="37" spans="1:28" x14ac:dyDescent="0.25">
      <c r="A37" t="s">
        <v>232</v>
      </c>
      <c r="B37" t="s">
        <v>227</v>
      </c>
      <c r="C37" s="17">
        <v>7.407407407407407E-2</v>
      </c>
      <c r="D37" s="17">
        <v>0.33333333333333331</v>
      </c>
      <c r="E37" s="17">
        <v>0.12962962962962962</v>
      </c>
      <c r="F37" s="17"/>
      <c r="G37" s="17">
        <v>0.27777777777777779</v>
      </c>
      <c r="H37" s="17">
        <v>9.2592592592592587E-2</v>
      </c>
      <c r="I37" s="17">
        <v>0.31481481481481483</v>
      </c>
      <c r="J37" s="17">
        <v>0.1111111111111111</v>
      </c>
      <c r="K37" s="17"/>
      <c r="L37" s="17">
        <v>0.24074074074074073</v>
      </c>
      <c r="M37" s="17">
        <v>7.407407407407407E-2</v>
      </c>
      <c r="N37" s="17">
        <v>1.8518518518518517E-2</v>
      </c>
      <c r="O37" s="17">
        <v>0</v>
      </c>
      <c r="P37" s="40"/>
      <c r="Q37" s="19"/>
      <c r="R37" s="17">
        <v>0.1111111111111111</v>
      </c>
      <c r="S37" s="17">
        <v>0.1111111111111111</v>
      </c>
      <c r="T37" s="17">
        <v>0.29629629629629628</v>
      </c>
      <c r="U37" s="17">
        <v>0.1111111111111111</v>
      </c>
      <c r="V37" s="17"/>
      <c r="W37" s="17">
        <v>0.14814814814814814</v>
      </c>
      <c r="X37" s="17">
        <v>9.2592592592592587E-2</v>
      </c>
      <c r="Y37" s="17">
        <v>0.24074074074074073</v>
      </c>
      <c r="Z37" s="17">
        <v>0.12962962962962962</v>
      </c>
    </row>
    <row r="38" spans="1:28" x14ac:dyDescent="0.25">
      <c r="B38" s="4" t="s">
        <v>231</v>
      </c>
      <c r="C38" s="17">
        <v>5.5555555555555552E-2</v>
      </c>
      <c r="D38" s="17">
        <v>0.24074074074074073</v>
      </c>
      <c r="E38" s="17">
        <v>1.8518518518518517E-2</v>
      </c>
      <c r="F38" s="17"/>
      <c r="G38" s="17">
        <v>0.24074074074074073</v>
      </c>
      <c r="H38" s="17">
        <v>9.2592592592592587E-2</v>
      </c>
      <c r="I38" s="17">
        <v>0.18518518518518517</v>
      </c>
      <c r="J38" s="17">
        <v>7.407407407407407E-2</v>
      </c>
      <c r="K38" s="17"/>
      <c r="L38" s="17">
        <v>0.25925925925925924</v>
      </c>
      <c r="M38" s="17">
        <v>3.7037037037037035E-2</v>
      </c>
      <c r="N38" s="17">
        <v>0</v>
      </c>
      <c r="O38" s="17">
        <v>0</v>
      </c>
      <c r="P38" s="40"/>
      <c r="Q38" s="19"/>
      <c r="R38" s="17">
        <v>0.27777777777777779</v>
      </c>
      <c r="S38" s="17">
        <v>3.7037037037037035E-2</v>
      </c>
      <c r="T38" s="17">
        <v>0.22222222222222221</v>
      </c>
      <c r="U38" s="17">
        <v>3.7037037037037035E-2</v>
      </c>
      <c r="V38" s="17"/>
      <c r="W38" s="17">
        <v>0.20370370370370369</v>
      </c>
      <c r="X38" s="17">
        <v>1.8518518518518517E-2</v>
      </c>
      <c r="Y38" s="17">
        <v>0.22222222222222221</v>
      </c>
      <c r="Z38" s="17">
        <v>5.5555555555555552E-2</v>
      </c>
    </row>
    <row r="39" spans="1:28" x14ac:dyDescent="0.25">
      <c r="B39" t="s">
        <v>228</v>
      </c>
      <c r="C39" s="17">
        <v>7.407407407407407E-2</v>
      </c>
      <c r="D39" s="17">
        <v>0.18518518518518517</v>
      </c>
      <c r="E39" s="17">
        <v>7.407407407407407E-2</v>
      </c>
      <c r="F39" s="17"/>
      <c r="G39" s="17">
        <v>0.22222222222222221</v>
      </c>
      <c r="H39" s="17">
        <v>7.407407407407407E-2</v>
      </c>
      <c r="I39" s="17">
        <v>0.29629629629629628</v>
      </c>
      <c r="J39" s="17">
        <v>5.5555555555555552E-2</v>
      </c>
      <c r="K39" s="17"/>
      <c r="L39" s="17">
        <v>0.16666666666666666</v>
      </c>
      <c r="M39" s="17">
        <v>9.2592592592592587E-2</v>
      </c>
      <c r="N39" s="17">
        <v>0</v>
      </c>
      <c r="O39" s="17">
        <v>0</v>
      </c>
      <c r="P39" s="40"/>
      <c r="Q39" s="19"/>
      <c r="R39" s="17">
        <v>0.25925925925925924</v>
      </c>
      <c r="S39" s="17">
        <v>5.5555555555555552E-2</v>
      </c>
      <c r="T39" s="17">
        <v>0.20370370370370369</v>
      </c>
      <c r="U39" s="17">
        <v>1.8518518518518517E-2</v>
      </c>
      <c r="V39" s="17"/>
      <c r="W39" s="17">
        <v>0.33333333333333331</v>
      </c>
      <c r="X39" s="17">
        <v>9.2592592592592587E-2</v>
      </c>
      <c r="Y39" s="17">
        <v>0.33333333333333331</v>
      </c>
      <c r="Z39" s="17">
        <v>0</v>
      </c>
    </row>
    <row r="40" spans="1:28" x14ac:dyDescent="0.25">
      <c r="B40" t="s">
        <v>229</v>
      </c>
      <c r="C40" s="17">
        <v>0.12962962962962962</v>
      </c>
      <c r="D40" s="17">
        <v>3.7037037037037035E-2</v>
      </c>
      <c r="E40" s="17">
        <v>3.7037037037037035E-2</v>
      </c>
      <c r="F40" s="17"/>
      <c r="G40" s="17">
        <v>0.1111111111111111</v>
      </c>
      <c r="H40" s="17">
        <v>7.407407407407407E-2</v>
      </c>
      <c r="I40" s="17">
        <v>5.5555555555555552E-2</v>
      </c>
      <c r="J40" s="17">
        <v>1.8518518518518517E-2</v>
      </c>
      <c r="K40" s="17"/>
      <c r="L40" s="17">
        <v>0.18518518518518517</v>
      </c>
      <c r="M40" s="17">
        <v>9.2592592592592587E-2</v>
      </c>
      <c r="N40" s="17">
        <v>0</v>
      </c>
      <c r="O40" s="17">
        <v>1.8518518518518517E-2</v>
      </c>
      <c r="P40" s="40"/>
      <c r="Q40" s="19"/>
      <c r="R40" s="17">
        <v>0.14814814814814814</v>
      </c>
      <c r="S40" s="17">
        <v>9.2592592592592587E-2</v>
      </c>
      <c r="T40" s="17">
        <v>0.1111111111111111</v>
      </c>
      <c r="U40" s="17">
        <v>7.407407407407407E-2</v>
      </c>
      <c r="V40" s="17"/>
      <c r="W40" s="17">
        <v>0.1111111111111111</v>
      </c>
      <c r="X40" s="17">
        <v>9.2592592592592587E-2</v>
      </c>
      <c r="Y40" s="17">
        <v>0</v>
      </c>
      <c r="Z40" s="17">
        <v>1.8518518518518517E-2</v>
      </c>
    </row>
    <row r="41" spans="1:28" x14ac:dyDescent="0.25">
      <c r="B41" t="s">
        <v>230</v>
      </c>
      <c r="C41" s="17">
        <v>0.66666666666666663</v>
      </c>
      <c r="D41" s="17">
        <v>0.20370370370370369</v>
      </c>
      <c r="E41" s="17">
        <v>0.7407407407407407</v>
      </c>
      <c r="F41" s="17"/>
      <c r="G41" s="17">
        <v>0.14814814814814814</v>
      </c>
      <c r="H41" s="17">
        <v>0.66666666666666663</v>
      </c>
      <c r="I41" s="17">
        <v>0.14814814814814814</v>
      </c>
      <c r="J41" s="17">
        <v>0.7407407407407407</v>
      </c>
      <c r="K41" s="17"/>
      <c r="L41" s="17">
        <v>0.14814814814814814</v>
      </c>
      <c r="M41" s="17">
        <v>0.70370370370370372</v>
      </c>
      <c r="N41" s="17">
        <v>0.98148148148148151</v>
      </c>
      <c r="O41" s="17">
        <v>0.98148148148148151</v>
      </c>
      <c r="P41" s="40"/>
      <c r="Q41" s="19"/>
      <c r="R41" s="17">
        <v>0.20370370370370369</v>
      </c>
      <c r="S41" s="17">
        <v>0.70370370370370372</v>
      </c>
      <c r="T41" s="17">
        <v>0.16666666666666666</v>
      </c>
      <c r="U41" s="17">
        <v>0.7592592592592593</v>
      </c>
      <c r="V41" s="17"/>
      <c r="W41" s="17">
        <v>0.20370370370370369</v>
      </c>
      <c r="X41" s="17">
        <v>0.70370370370370372</v>
      </c>
      <c r="Y41" s="17">
        <v>0.20370370370370369</v>
      </c>
      <c r="Z41" s="17">
        <v>0.79629629629629628</v>
      </c>
    </row>
    <row r="43" spans="1:28" x14ac:dyDescent="0.25">
      <c r="C43" s="17">
        <v>1</v>
      </c>
      <c r="D43" s="17">
        <v>1</v>
      </c>
      <c r="E43" s="17">
        <v>1</v>
      </c>
      <c r="F43" s="17"/>
      <c r="G43" s="17">
        <v>1</v>
      </c>
      <c r="H43" s="17">
        <v>1</v>
      </c>
      <c r="I43" s="17">
        <v>1</v>
      </c>
      <c r="J43" s="17">
        <v>1</v>
      </c>
      <c r="K43" s="17"/>
      <c r="L43" s="17">
        <v>1</v>
      </c>
      <c r="M43" s="17">
        <v>1</v>
      </c>
      <c r="N43" s="17">
        <v>1</v>
      </c>
      <c r="O43" s="17">
        <v>1</v>
      </c>
      <c r="P43" s="40"/>
      <c r="Q43" s="19"/>
      <c r="R43" s="17">
        <v>1</v>
      </c>
      <c r="S43" s="17">
        <v>1</v>
      </c>
      <c r="T43" s="17">
        <v>0.99999999999999989</v>
      </c>
      <c r="U43" s="17">
        <v>1</v>
      </c>
      <c r="V43" s="17"/>
      <c r="W43" s="17">
        <v>1</v>
      </c>
      <c r="X43" s="17">
        <v>1</v>
      </c>
      <c r="Y43" s="17">
        <v>1</v>
      </c>
      <c r="Z43" s="17">
        <v>1</v>
      </c>
    </row>
    <row r="44" spans="1:28" x14ac:dyDescent="0.25">
      <c r="F44" t="s">
        <v>241</v>
      </c>
      <c r="K44" t="s">
        <v>242</v>
      </c>
      <c r="P44" s="21" t="s">
        <v>243</v>
      </c>
      <c r="Q44" s="5" t="s">
        <v>239</v>
      </c>
      <c r="V44" t="s">
        <v>244</v>
      </c>
      <c r="AA44" t="s">
        <v>245</v>
      </c>
      <c r="AB44" t="s">
        <v>240</v>
      </c>
    </row>
    <row r="45" spans="1:28" x14ac:dyDescent="0.25">
      <c r="F45" s="4">
        <v>33</v>
      </c>
      <c r="K45" s="4">
        <v>24</v>
      </c>
      <c r="P45" s="29">
        <v>53</v>
      </c>
      <c r="Q45" s="5">
        <v>34</v>
      </c>
      <c r="V45" s="4">
        <v>24</v>
      </c>
      <c r="AA45" s="4">
        <v>23.5</v>
      </c>
      <c r="AB45">
        <v>23.5</v>
      </c>
    </row>
    <row r="46" spans="1:28" x14ac:dyDescent="0.25">
      <c r="A46" t="s">
        <v>233</v>
      </c>
      <c r="C46" s="36">
        <v>35.5</v>
      </c>
      <c r="D46">
        <v>11</v>
      </c>
      <c r="E46">
        <v>33</v>
      </c>
      <c r="G46">
        <v>13</v>
      </c>
      <c r="H46">
        <v>35</v>
      </c>
      <c r="I46">
        <v>11</v>
      </c>
      <c r="J46">
        <v>36</v>
      </c>
      <c r="L46">
        <v>14</v>
      </c>
      <c r="M46">
        <v>34</v>
      </c>
      <c r="N46">
        <v>72</v>
      </c>
      <c r="O46">
        <v>96</v>
      </c>
      <c r="R46">
        <v>15</v>
      </c>
      <c r="S46">
        <v>33</v>
      </c>
      <c r="T46">
        <v>14</v>
      </c>
      <c r="U46">
        <v>39</v>
      </c>
      <c r="W46">
        <v>15</v>
      </c>
      <c r="X46">
        <v>32</v>
      </c>
      <c r="Y46">
        <v>14</v>
      </c>
      <c r="Z46">
        <v>39</v>
      </c>
    </row>
    <row r="47" spans="1:28" x14ac:dyDescent="0.25">
      <c r="A47" t="s">
        <v>234</v>
      </c>
      <c r="C47" s="2">
        <v>44798.5</v>
      </c>
      <c r="D47" s="2">
        <v>44700</v>
      </c>
      <c r="E47" s="2">
        <v>44650</v>
      </c>
      <c r="F47" s="2"/>
      <c r="G47" s="2">
        <v>44516</v>
      </c>
      <c r="H47" s="2">
        <v>44434</v>
      </c>
      <c r="I47" s="2">
        <v>44336</v>
      </c>
      <c r="J47" s="2">
        <v>44280</v>
      </c>
      <c r="K47" s="2"/>
      <c r="L47" s="2">
        <v>44151</v>
      </c>
      <c r="M47" s="2">
        <v>44070</v>
      </c>
      <c r="N47" s="2">
        <v>43971</v>
      </c>
      <c r="O47" s="2">
        <v>43916</v>
      </c>
      <c r="P47" s="8"/>
      <c r="Q47" s="7"/>
      <c r="R47" s="2">
        <v>43783</v>
      </c>
      <c r="S47" s="2">
        <v>43705</v>
      </c>
      <c r="T47" s="2">
        <v>43601</v>
      </c>
      <c r="U47" s="2">
        <v>43546</v>
      </c>
      <c r="V47" s="2"/>
      <c r="W47" s="2">
        <v>43418</v>
      </c>
      <c r="X47" s="2">
        <v>43342</v>
      </c>
      <c r="Y47" s="2">
        <v>43236</v>
      </c>
      <c r="Z47" s="2">
        <v>43181</v>
      </c>
    </row>
    <row r="48" spans="1:28" x14ac:dyDescent="0.25">
      <c r="A48" t="s">
        <v>236</v>
      </c>
      <c r="C48" s="4">
        <v>35.407407407407405</v>
      </c>
      <c r="D48" s="4">
        <v>15.833333333333334</v>
      </c>
      <c r="E48" s="4">
        <v>36.222222222222221</v>
      </c>
      <c r="F48" s="4"/>
      <c r="G48" s="4">
        <v>16.055555555555557</v>
      </c>
      <c r="H48" s="4">
        <v>34.148148148148145</v>
      </c>
      <c r="I48" s="4">
        <v>15.018518518518519</v>
      </c>
      <c r="J48" s="4">
        <v>33.537037037037038</v>
      </c>
      <c r="K48" s="4"/>
      <c r="L48" s="4">
        <v>17.092592592592592</v>
      </c>
      <c r="M48" s="4">
        <v>35.870370370370374</v>
      </c>
      <c r="N48" s="4">
        <v>73.111111111111114</v>
      </c>
      <c r="O48" s="4">
        <v>98.092592592592595</v>
      </c>
      <c r="P48" s="29"/>
      <c r="Q48" s="6"/>
      <c r="R48" s="4">
        <v>17.018518518518519</v>
      </c>
      <c r="S48" s="4">
        <v>34.703703703703702</v>
      </c>
      <c r="T48" s="4">
        <v>14.851851851851851</v>
      </c>
      <c r="U48" s="4">
        <v>38.296296296296298</v>
      </c>
      <c r="V48" s="4"/>
      <c r="W48" s="4">
        <v>17.87037037037037</v>
      </c>
      <c r="X48" s="4">
        <v>35.74074074074074</v>
      </c>
      <c r="Y48" s="4">
        <v>16.537037037037038</v>
      </c>
      <c r="Z48" s="4">
        <v>39.092592592592595</v>
      </c>
    </row>
    <row r="49" spans="1:35" x14ac:dyDescent="0.25">
      <c r="A49" t="s">
        <v>235</v>
      </c>
      <c r="C49" s="2">
        <v>44798.592592592591</v>
      </c>
      <c r="D49" s="2">
        <v>44695.166666666664</v>
      </c>
      <c r="E49" s="2">
        <v>44646.777777777781</v>
      </c>
      <c r="F49" s="2"/>
      <c r="G49" s="2">
        <v>44512.944444444445</v>
      </c>
      <c r="H49" s="2">
        <v>44434.851851851854</v>
      </c>
      <c r="I49" s="2">
        <v>44331.981481481482</v>
      </c>
      <c r="J49" s="2">
        <v>44282.462962962964</v>
      </c>
      <c r="K49" s="2"/>
      <c r="L49" s="2">
        <v>44147.907407407409</v>
      </c>
      <c r="M49" s="2">
        <v>44068.129629629628</v>
      </c>
      <c r="N49" s="2">
        <v>43969.888888888891</v>
      </c>
      <c r="O49" s="2">
        <v>43913.907407407409</v>
      </c>
      <c r="P49" s="8"/>
      <c r="Q49" s="7"/>
      <c r="R49" s="2">
        <v>43780.981481481482</v>
      </c>
      <c r="S49" s="2">
        <v>43703.296296296299</v>
      </c>
      <c r="T49" s="2">
        <v>43600.148148148146</v>
      </c>
      <c r="U49" s="2">
        <v>43546.703703703701</v>
      </c>
      <c r="V49" s="2"/>
      <c r="W49" s="2">
        <v>43415.129629629628</v>
      </c>
      <c r="X49" s="2">
        <v>43338.259259259263</v>
      </c>
      <c r="Y49" s="2">
        <v>43233.462962962964</v>
      </c>
      <c r="Z49" s="2">
        <v>43180.907407407409</v>
      </c>
    </row>
    <row r="50" spans="1:35" x14ac:dyDescent="0.25">
      <c r="AA50" t="s">
        <v>238</v>
      </c>
    </row>
    <row r="51" spans="1:35" x14ac:dyDescent="0.25">
      <c r="A51" t="s">
        <v>237</v>
      </c>
      <c r="C51">
        <v>-9.2592592591245193E-2</v>
      </c>
      <c r="D51">
        <v>4.8333333333357587</v>
      </c>
      <c r="E51">
        <v>3.2222222222189885</v>
      </c>
      <c r="G51">
        <v>3.0555555555547471</v>
      </c>
      <c r="H51">
        <v>-0.85185185185400769</v>
      </c>
      <c r="I51">
        <v>4.018518518518249</v>
      </c>
      <c r="J51">
        <v>-2.4629629629635019</v>
      </c>
      <c r="L51">
        <v>3.0925925925912452</v>
      </c>
      <c r="M51">
        <v>1.8703703703722567</v>
      </c>
      <c r="N51">
        <v>1.1111111111094942</v>
      </c>
      <c r="O51">
        <v>2.0925925925912452</v>
      </c>
      <c r="R51">
        <v>2.018518518518249</v>
      </c>
      <c r="S51">
        <v>1.7037037037007394</v>
      </c>
      <c r="T51">
        <v>0.85185185185400769</v>
      </c>
      <c r="U51">
        <v>-0.70370370370073942</v>
      </c>
      <c r="W51">
        <v>2.8703703703722567</v>
      </c>
      <c r="X51">
        <v>3.7407407407372375</v>
      </c>
      <c r="Y51">
        <v>2.5370370370364981</v>
      </c>
      <c r="Z51">
        <v>9.2592592591245193E-2</v>
      </c>
      <c r="AA51">
        <v>1.7368421052627749</v>
      </c>
    </row>
    <row r="53" spans="1:35" x14ac:dyDescent="0.25">
      <c r="AE53" t="s">
        <v>259</v>
      </c>
      <c r="AF53" t="s">
        <v>260</v>
      </c>
    </row>
    <row r="54" spans="1:35" x14ac:dyDescent="0.25">
      <c r="C54" s="3" t="s">
        <v>249</v>
      </c>
      <c r="D54" t="s">
        <v>54</v>
      </c>
      <c r="E54" t="s">
        <v>55</v>
      </c>
      <c r="F54" t="s">
        <v>254</v>
      </c>
      <c r="G54" t="s">
        <v>56</v>
      </c>
      <c r="H54" s="3" t="s">
        <v>250</v>
      </c>
      <c r="I54" t="s">
        <v>57</v>
      </c>
      <c r="J54" t="s">
        <v>58</v>
      </c>
      <c r="K54" t="s">
        <v>255</v>
      </c>
      <c r="L54" t="s">
        <v>59</v>
      </c>
      <c r="M54" s="3" t="s">
        <v>251</v>
      </c>
      <c r="N54" t="s">
        <v>60</v>
      </c>
      <c r="O54" t="s">
        <v>61</v>
      </c>
      <c r="P54" s="21" t="s">
        <v>256</v>
      </c>
      <c r="R54" t="s">
        <v>91</v>
      </c>
      <c r="S54" s="3" t="s">
        <v>252</v>
      </c>
      <c r="T54" t="s">
        <v>93</v>
      </c>
      <c r="U54" t="s">
        <v>94</v>
      </c>
      <c r="V54" t="s">
        <v>257</v>
      </c>
      <c r="W54" t="s">
        <v>96</v>
      </c>
      <c r="X54" s="3" t="s">
        <v>253</v>
      </c>
      <c r="Y54" t="s">
        <v>98</v>
      </c>
      <c r="Z54" t="s">
        <v>99</v>
      </c>
      <c r="AA54" t="s">
        <v>258</v>
      </c>
      <c r="AB54" t="s">
        <v>259</v>
      </c>
      <c r="AC54" t="s">
        <v>260</v>
      </c>
      <c r="AE54" t="s">
        <v>286</v>
      </c>
      <c r="AF54" t="s">
        <v>286</v>
      </c>
      <c r="AG54" t="s">
        <v>287</v>
      </c>
      <c r="AH54" t="s">
        <v>288</v>
      </c>
      <c r="AI54" t="s">
        <v>289</v>
      </c>
    </row>
    <row r="55" spans="1:35" x14ac:dyDescent="0.25">
      <c r="B55" t="s">
        <v>248</v>
      </c>
      <c r="C55" s="36" t="s">
        <v>269</v>
      </c>
      <c r="D55">
        <v>11</v>
      </c>
      <c r="E55">
        <v>33</v>
      </c>
      <c r="F55" s="4">
        <f>MEDIAN(C55:E55)</f>
        <v>22</v>
      </c>
      <c r="G55">
        <v>13</v>
      </c>
      <c r="H55">
        <v>35</v>
      </c>
      <c r="I55">
        <v>11</v>
      </c>
      <c r="J55">
        <v>36</v>
      </c>
      <c r="K55">
        <f>MEDIAN(G55:J55)</f>
        <v>24</v>
      </c>
      <c r="L55">
        <v>14</v>
      </c>
      <c r="M55">
        <v>34</v>
      </c>
      <c r="N55">
        <v>72</v>
      </c>
      <c r="O55">
        <v>96</v>
      </c>
      <c r="P55" s="21">
        <f>MEDIAN(L55:O55)</f>
        <v>53</v>
      </c>
      <c r="R55">
        <v>15</v>
      </c>
      <c r="S55">
        <v>33</v>
      </c>
      <c r="T55">
        <v>14</v>
      </c>
      <c r="U55">
        <v>39</v>
      </c>
      <c r="V55">
        <f>MEDIAN(R55:U55)</f>
        <v>24</v>
      </c>
      <c r="W55">
        <v>15</v>
      </c>
      <c r="X55">
        <v>32</v>
      </c>
      <c r="Y55">
        <v>14</v>
      </c>
      <c r="Z55">
        <v>39</v>
      </c>
      <c r="AA55">
        <f>MEDIAN(W55:Z55)</f>
        <v>23.5</v>
      </c>
      <c r="AB55" s="36">
        <f>MEDIAN(C55:E55,G55:J55,L55:O55)</f>
        <v>33.5</v>
      </c>
      <c r="AC55" s="37">
        <f>MEDIAN(R55:U55,W55:Z55)</f>
        <v>23.5</v>
      </c>
      <c r="AE55">
        <f>MEDIAN(E55,J55,O55)</f>
        <v>36</v>
      </c>
      <c r="AF55">
        <f>MEDIAN(U55,Z55)</f>
        <v>39</v>
      </c>
    </row>
    <row r="56" spans="1:35" x14ac:dyDescent="0.25">
      <c r="B56">
        <v>54</v>
      </c>
      <c r="C56" s="2">
        <v>44798.5</v>
      </c>
      <c r="D56" s="2">
        <v>44700</v>
      </c>
      <c r="E56" s="2">
        <v>44650</v>
      </c>
      <c r="F56" s="2"/>
      <c r="G56" s="2">
        <v>44516</v>
      </c>
      <c r="H56" s="2">
        <v>44434</v>
      </c>
      <c r="I56" s="2">
        <v>44336</v>
      </c>
      <c r="J56" s="2">
        <v>44280</v>
      </c>
      <c r="K56" s="2"/>
      <c r="L56" s="2">
        <v>44151</v>
      </c>
      <c r="M56" s="2">
        <v>44070</v>
      </c>
      <c r="N56" s="2">
        <v>43971</v>
      </c>
      <c r="O56" s="2">
        <v>43916</v>
      </c>
      <c r="P56" s="8"/>
      <c r="Q56" s="7"/>
      <c r="R56" s="2">
        <v>43783</v>
      </c>
      <c r="S56" s="2">
        <v>43705</v>
      </c>
      <c r="T56" s="2">
        <v>43601</v>
      </c>
      <c r="U56" s="2">
        <v>43546</v>
      </c>
      <c r="V56" s="2"/>
      <c r="W56" s="2">
        <v>43418</v>
      </c>
      <c r="X56" s="2">
        <v>43342</v>
      </c>
      <c r="Y56" s="2">
        <v>43236</v>
      </c>
      <c r="Z56" s="2">
        <v>43181</v>
      </c>
      <c r="AA56" s="2"/>
      <c r="AB56" s="36"/>
      <c r="AC56" s="37"/>
    </row>
    <row r="57" spans="1:35" x14ac:dyDescent="0.25">
      <c r="B57" t="s">
        <v>246</v>
      </c>
      <c r="C57" s="36">
        <v>44</v>
      </c>
      <c r="D57" s="36">
        <v>19</v>
      </c>
      <c r="E57" s="36">
        <v>41</v>
      </c>
      <c r="F57" s="4">
        <f>MEDIAN(C57:E57)</f>
        <v>41</v>
      </c>
      <c r="G57" s="36">
        <v>23</v>
      </c>
      <c r="H57" s="36">
        <v>44</v>
      </c>
      <c r="I57" s="36">
        <v>19</v>
      </c>
      <c r="J57" s="36">
        <v>37</v>
      </c>
      <c r="K57">
        <f>MEDIAN(G57:J57)</f>
        <v>30</v>
      </c>
      <c r="L57" s="36">
        <v>23</v>
      </c>
      <c r="M57" s="36">
        <v>42</v>
      </c>
      <c r="N57" s="36">
        <v>78</v>
      </c>
      <c r="O57" s="36">
        <v>110</v>
      </c>
      <c r="P57" s="21">
        <f>MEDIAN(L57:O57)</f>
        <v>60</v>
      </c>
      <c r="Q57" s="38"/>
      <c r="R57" s="36">
        <v>22</v>
      </c>
      <c r="S57" s="36">
        <v>42</v>
      </c>
      <c r="T57" s="36">
        <v>16</v>
      </c>
      <c r="U57" s="36">
        <v>47</v>
      </c>
      <c r="V57">
        <f>MEDIAN(R57:U57)</f>
        <v>32</v>
      </c>
      <c r="W57" s="36">
        <v>21</v>
      </c>
      <c r="X57" s="36">
        <v>46</v>
      </c>
      <c r="Y57" s="36">
        <v>15</v>
      </c>
      <c r="Z57" s="36">
        <v>49</v>
      </c>
      <c r="AA57">
        <f>MEDIAN(W57:Z57)</f>
        <v>33.5</v>
      </c>
      <c r="AB57" s="36">
        <f t="shared" ref="AB57:AB59" si="0">MEDIAN(C57:E57,G57:J57,L57:O57)</f>
        <v>41</v>
      </c>
      <c r="AC57" s="37">
        <f t="shared" ref="AC57:AC59" si="1">MEDIAN(R57:U57,W57:Z57)</f>
        <v>32</v>
      </c>
      <c r="AE57">
        <f t="shared" ref="AE57:AE59" si="2">MEDIAN(E57,J57,O57)</f>
        <v>41</v>
      </c>
      <c r="AF57">
        <f t="shared" ref="AF57:AF59" si="3">MEDIAN(U57,Z57)</f>
        <v>48</v>
      </c>
    </row>
    <row r="58" spans="1:35" x14ac:dyDescent="0.25">
      <c r="B58">
        <v>17</v>
      </c>
      <c r="C58" s="39">
        <v>44790</v>
      </c>
      <c r="D58" s="39">
        <v>44692</v>
      </c>
      <c r="E58" s="39">
        <v>44642</v>
      </c>
      <c r="G58" s="39">
        <v>44506</v>
      </c>
      <c r="H58" s="39">
        <v>44425</v>
      </c>
      <c r="I58" s="39">
        <v>44328</v>
      </c>
      <c r="J58" s="39">
        <v>44279</v>
      </c>
      <c r="K58" s="39"/>
      <c r="L58" s="39">
        <v>44142</v>
      </c>
      <c r="M58" s="39">
        <v>44062</v>
      </c>
      <c r="N58" s="39">
        <v>43965</v>
      </c>
      <c r="O58" s="39">
        <v>43902</v>
      </c>
      <c r="P58" s="41"/>
      <c r="Q58" s="42"/>
      <c r="R58" s="39">
        <v>43776</v>
      </c>
      <c r="S58" s="39">
        <v>43696</v>
      </c>
      <c r="T58" s="39">
        <v>43599</v>
      </c>
      <c r="U58" s="39">
        <v>43538</v>
      </c>
      <c r="V58" s="39"/>
      <c r="W58" s="39">
        <v>43412</v>
      </c>
      <c r="X58" s="39">
        <v>43328</v>
      </c>
      <c r="Y58" s="39">
        <v>43235</v>
      </c>
      <c r="Z58" s="39">
        <v>43171</v>
      </c>
      <c r="AA58" s="39"/>
      <c r="AB58" s="36"/>
      <c r="AC58" s="37"/>
    </row>
    <row r="59" spans="1:35" x14ac:dyDescent="0.25">
      <c r="B59" t="s">
        <v>247</v>
      </c>
      <c r="C59">
        <v>30</v>
      </c>
      <c r="D59">
        <v>11</v>
      </c>
      <c r="E59">
        <v>33</v>
      </c>
      <c r="F59" s="4">
        <f>MEDIAN(C59:E59)</f>
        <v>30</v>
      </c>
      <c r="G59">
        <v>13</v>
      </c>
      <c r="H59">
        <v>35</v>
      </c>
      <c r="I59">
        <v>11</v>
      </c>
      <c r="J59">
        <v>36</v>
      </c>
      <c r="K59">
        <f>MEDIAN(G59:J59)</f>
        <v>24</v>
      </c>
      <c r="L59">
        <v>14</v>
      </c>
      <c r="M59">
        <v>34</v>
      </c>
      <c r="N59">
        <v>72</v>
      </c>
      <c r="O59">
        <v>96</v>
      </c>
      <c r="P59" s="21">
        <f>MEDIAN(L59:O59)</f>
        <v>53</v>
      </c>
      <c r="R59">
        <v>15</v>
      </c>
      <c r="S59">
        <v>33</v>
      </c>
      <c r="T59">
        <v>14</v>
      </c>
      <c r="U59">
        <v>39</v>
      </c>
      <c r="V59">
        <f>MEDIAN(R59:U59)</f>
        <v>24</v>
      </c>
      <c r="W59">
        <v>15</v>
      </c>
      <c r="X59">
        <v>32</v>
      </c>
      <c r="Y59">
        <v>14</v>
      </c>
      <c r="Z59">
        <v>39</v>
      </c>
      <c r="AA59">
        <f>MEDIAN(W59:Z59)</f>
        <v>23.5</v>
      </c>
      <c r="AB59" s="36">
        <f t="shared" si="0"/>
        <v>33</v>
      </c>
      <c r="AC59" s="37">
        <f t="shared" si="1"/>
        <v>23.5</v>
      </c>
      <c r="AE59">
        <f t="shared" si="2"/>
        <v>36</v>
      </c>
      <c r="AF59">
        <f t="shared" si="3"/>
        <v>39</v>
      </c>
    </row>
    <row r="60" spans="1:35" x14ac:dyDescent="0.25">
      <c r="B60">
        <v>37</v>
      </c>
      <c r="C60" s="2">
        <v>44804</v>
      </c>
      <c r="D60" s="2">
        <v>44700</v>
      </c>
      <c r="E60" s="2">
        <v>44650</v>
      </c>
      <c r="F60" s="2"/>
      <c r="G60" s="2">
        <v>44516</v>
      </c>
      <c r="H60" s="2">
        <v>44434</v>
      </c>
      <c r="I60" s="2">
        <v>44336</v>
      </c>
      <c r="J60" s="2">
        <v>44280</v>
      </c>
      <c r="K60" s="2"/>
      <c r="L60" s="2">
        <v>44151</v>
      </c>
      <c r="M60" s="2">
        <v>44070</v>
      </c>
      <c r="N60" s="2">
        <v>43971</v>
      </c>
      <c r="O60" s="2">
        <v>43916</v>
      </c>
      <c r="P60" s="8"/>
      <c r="Q60" s="7"/>
      <c r="R60" s="2">
        <v>43783</v>
      </c>
      <c r="S60" s="2">
        <v>43705</v>
      </c>
      <c r="T60" s="2">
        <v>43601</v>
      </c>
      <c r="U60" s="2">
        <v>43546</v>
      </c>
      <c r="V60" s="2"/>
      <c r="W60" s="2">
        <v>43418</v>
      </c>
      <c r="X60" s="2">
        <v>43342</v>
      </c>
      <c r="Y60" s="2">
        <v>43236</v>
      </c>
      <c r="Z60" s="2">
        <v>43181</v>
      </c>
      <c r="AA60" s="2"/>
      <c r="AB60" s="4"/>
    </row>
    <row r="61" spans="1:35" x14ac:dyDescent="0.25">
      <c r="O61" s="21"/>
    </row>
    <row r="62" spans="1:35" x14ac:dyDescent="0.25">
      <c r="A62" t="s">
        <v>268</v>
      </c>
      <c r="D62" t="s">
        <v>266</v>
      </c>
      <c r="E62" t="s">
        <v>259</v>
      </c>
      <c r="F62" t="s">
        <v>260</v>
      </c>
      <c r="O62" s="21"/>
      <c r="AA62" t="s">
        <v>221</v>
      </c>
      <c r="AB62" s="36">
        <f>MIN(AB55:AB60)</f>
        <v>33</v>
      </c>
      <c r="AC62" s="36">
        <f>MIN(AC55:AC60)</f>
        <v>23.5</v>
      </c>
    </row>
    <row r="63" spans="1:35" x14ac:dyDescent="0.25">
      <c r="C63" t="s">
        <v>270</v>
      </c>
      <c r="D63" s="37">
        <f>MEDIAN(E55,J55,O55,U55,Z55)</f>
        <v>39</v>
      </c>
      <c r="E63" s="37">
        <f>MEDIAN(E55,J55,O55)</f>
        <v>36</v>
      </c>
      <c r="F63" s="37">
        <f>MEDIAN(U55,Z55)</f>
        <v>39</v>
      </c>
      <c r="O63" s="21"/>
      <c r="AA63" t="s">
        <v>222</v>
      </c>
      <c r="AB63" s="36">
        <f>MAX(AB55:AB59)</f>
        <v>41</v>
      </c>
      <c r="AC63" s="36">
        <f>MAX(AC55:AC59)</f>
        <v>32</v>
      </c>
    </row>
    <row r="64" spans="1:35" x14ac:dyDescent="0.25">
      <c r="C64" t="s">
        <v>271</v>
      </c>
      <c r="D64" s="37">
        <f>MEDIAN(E57,J57,O57,U57,Z57)</f>
        <v>47</v>
      </c>
      <c r="E64" s="36">
        <f>MEDIAN(E57,J57,O57)</f>
        <v>41</v>
      </c>
      <c r="F64" s="36">
        <f>MEDIAN(U57,Z57)</f>
        <v>48</v>
      </c>
      <c r="O64" s="21"/>
      <c r="AB64" s="37"/>
      <c r="AC64" s="37"/>
    </row>
    <row r="65" spans="1:29" ht="27.75" customHeight="1" x14ac:dyDescent="0.25">
      <c r="C65" t="s">
        <v>272</v>
      </c>
      <c r="D65" s="37">
        <f>MEDIAN(E59,J59,O59,U59,Z59)</f>
        <v>39</v>
      </c>
      <c r="E65" s="37">
        <f>MEDIAN(E59,J59,O59)</f>
        <v>36</v>
      </c>
      <c r="F65" s="37">
        <f>MEDIAN(U59,Z59)</f>
        <v>39</v>
      </c>
      <c r="O65" s="21"/>
      <c r="AA65" s="3" t="s">
        <v>261</v>
      </c>
      <c r="AB65" s="36">
        <f>MEDIAN(AB55:AB60)</f>
        <v>33.5</v>
      </c>
      <c r="AC65" s="36">
        <f>MEDIAN(AC55:AC60)</f>
        <v>23.5</v>
      </c>
    </row>
    <row r="66" spans="1:29" x14ac:dyDescent="0.25">
      <c r="D66" s="37"/>
      <c r="E66" s="37"/>
      <c r="F66" s="37"/>
    </row>
    <row r="67" spans="1:29" x14ac:dyDescent="0.25">
      <c r="C67" t="s">
        <v>275</v>
      </c>
      <c r="D67" s="37">
        <f>MEDIAN(Podsumowanie!D55,Podsumowanie!I55,Podsumowanie!N55,Podsumowanie!T55,Podsumowanie!Y55)</f>
        <v>14</v>
      </c>
      <c r="E67" s="37">
        <f>MEDIAN(D55,I55,N55)</f>
        <v>11</v>
      </c>
      <c r="F67" s="37">
        <f>MEDIAN(T55,Y55)</f>
        <v>14</v>
      </c>
    </row>
    <row r="68" spans="1:29" x14ac:dyDescent="0.25">
      <c r="C68" t="s">
        <v>273</v>
      </c>
      <c r="D68" s="37">
        <f>MEDIAN(Podsumowanie!D57,Podsumowanie!I57,Podsumowanie!N57,Podsumowanie!T57,Podsumowanie!Y57)</f>
        <v>19</v>
      </c>
      <c r="E68" s="37">
        <f>MEDIAN(D57,I57,N57)</f>
        <v>19</v>
      </c>
      <c r="F68" s="37">
        <f>MEDIAN(T57,Y57)</f>
        <v>15.5</v>
      </c>
    </row>
    <row r="69" spans="1:29" x14ac:dyDescent="0.25">
      <c r="C69" t="s">
        <v>274</v>
      </c>
      <c r="D69" s="37">
        <f>MEDIAN(Podsumowanie!D59,Podsumowanie!I59,Podsumowanie!N59,Podsumowanie!T59,Podsumowanie!Y59)</f>
        <v>14</v>
      </c>
      <c r="E69" s="37">
        <f>MEDIAN(D59,I59,N59)</f>
        <v>11</v>
      </c>
      <c r="F69" s="37">
        <f>MEDIAN(T59,Y59)</f>
        <v>14</v>
      </c>
    </row>
    <row r="70" spans="1:29" x14ac:dyDescent="0.25">
      <c r="D70" s="37"/>
      <c r="E70" s="37"/>
      <c r="F70" s="37"/>
    </row>
    <row r="71" spans="1:29" x14ac:dyDescent="0.25">
      <c r="C71" t="s">
        <v>276</v>
      </c>
      <c r="D71" s="36">
        <f>MEDIAN(C55,H55,M55,S55,X55)</f>
        <v>33.5</v>
      </c>
      <c r="E71" s="36">
        <f>MEDIAN(C55,H55,M55)</f>
        <v>34.5</v>
      </c>
      <c r="F71" s="37">
        <f>MEDIAN(S55,X55)</f>
        <v>32.5</v>
      </c>
    </row>
    <row r="72" spans="1:29" x14ac:dyDescent="0.25">
      <c r="C72" t="s">
        <v>277</v>
      </c>
      <c r="D72" s="36">
        <f>MEDIAN(C57,H57,M57,S57,X57)</f>
        <v>44</v>
      </c>
      <c r="E72" s="36">
        <f>MEDIAN(C57,H57,M57)</f>
        <v>44</v>
      </c>
      <c r="F72" s="37">
        <f>MEDIAN(S57,X57)</f>
        <v>44</v>
      </c>
    </row>
    <row r="73" spans="1:29" x14ac:dyDescent="0.25">
      <c r="C73" t="s">
        <v>278</v>
      </c>
      <c r="D73" s="36">
        <f>MEDIAN(C59,H59,M59,S59,X59)</f>
        <v>33</v>
      </c>
      <c r="E73" s="36">
        <f>MEDIAN(C59,H59,M59)</f>
        <v>34</v>
      </c>
      <c r="F73" s="37">
        <f>MEDIAN(S59,X59)</f>
        <v>32.5</v>
      </c>
      <c r="L73" t="s">
        <v>267</v>
      </c>
      <c r="P73"/>
    </row>
    <row r="74" spans="1:29" x14ac:dyDescent="0.25">
      <c r="N74" t="s">
        <v>266</v>
      </c>
      <c r="O74" t="s">
        <v>259</v>
      </c>
      <c r="P74" t="s">
        <v>260</v>
      </c>
    </row>
    <row r="75" spans="1:29" x14ac:dyDescent="0.25">
      <c r="C75" t="s">
        <v>279</v>
      </c>
      <c r="D75">
        <f>MEDIAN(G55,L55,R55,W55)</f>
        <v>14.5</v>
      </c>
      <c r="E75">
        <f>MEDIAN(G55,L55)</f>
        <v>13.5</v>
      </c>
      <c r="F75">
        <f>MEDIAN(R55,W55)</f>
        <v>15</v>
      </c>
      <c r="M75" t="s">
        <v>270</v>
      </c>
      <c r="N75">
        <v>41</v>
      </c>
      <c r="O75">
        <v>42.5</v>
      </c>
      <c r="P75">
        <v>40.5</v>
      </c>
    </row>
    <row r="76" spans="1:29" x14ac:dyDescent="0.25">
      <c r="C76" t="s">
        <v>280</v>
      </c>
      <c r="D76">
        <f>MEDIAN(G57,L57,R57,W57)</f>
        <v>22.5</v>
      </c>
      <c r="E76">
        <f>MEDIAN(G57,L57)</f>
        <v>23</v>
      </c>
      <c r="F76">
        <f>MEDIAN(R57,W57)</f>
        <v>21.5</v>
      </c>
      <c r="M76" t="s">
        <v>271</v>
      </c>
      <c r="P76"/>
    </row>
    <row r="77" spans="1:29" x14ac:dyDescent="0.25">
      <c r="C77" t="s">
        <v>281</v>
      </c>
      <c r="D77">
        <f>MEDIAN(G59,L59,R59,W59)</f>
        <v>14.5</v>
      </c>
      <c r="E77">
        <f>MEDIAN(G59,L59)</f>
        <v>13.5</v>
      </c>
      <c r="F77">
        <f>MEDIAN(R59,W59)</f>
        <v>15</v>
      </c>
      <c r="M77" t="s">
        <v>272</v>
      </c>
      <c r="P77"/>
    </row>
    <row r="78" spans="1:29" x14ac:dyDescent="0.25">
      <c r="M78" t="s">
        <v>263</v>
      </c>
      <c r="N78">
        <v>18</v>
      </c>
      <c r="O78">
        <v>13</v>
      </c>
      <c r="P78">
        <v>15</v>
      </c>
    </row>
    <row r="79" spans="1:29" x14ac:dyDescent="0.25">
      <c r="M79" t="s">
        <v>264</v>
      </c>
      <c r="N79">
        <v>35</v>
      </c>
      <c r="O79">
        <v>36</v>
      </c>
      <c r="P79">
        <v>33.5</v>
      </c>
    </row>
    <row r="80" spans="1:29" x14ac:dyDescent="0.25">
      <c r="A80" s="51" t="s">
        <v>248</v>
      </c>
      <c r="B80" s="9"/>
      <c r="C80" s="9" t="s">
        <v>290</v>
      </c>
      <c r="D80" s="9" t="s">
        <v>291</v>
      </c>
      <c r="E80" s="9"/>
      <c r="F80" s="9" t="s">
        <v>290</v>
      </c>
      <c r="G80" s="9" t="s">
        <v>291</v>
      </c>
      <c r="H80" s="9"/>
      <c r="I80" s="9" t="s">
        <v>290</v>
      </c>
      <c r="J80" s="9" t="s">
        <v>291</v>
      </c>
      <c r="M80" t="s">
        <v>265</v>
      </c>
      <c r="N80">
        <v>15</v>
      </c>
      <c r="O80">
        <v>14</v>
      </c>
      <c r="P80">
        <v>15.5</v>
      </c>
    </row>
    <row r="81" spans="1:10" x14ac:dyDescent="0.25">
      <c r="A81" s="51"/>
      <c r="B81" s="9" t="s">
        <v>286</v>
      </c>
      <c r="C81" s="9">
        <v>42.5</v>
      </c>
      <c r="D81" s="9">
        <v>40.5</v>
      </c>
      <c r="E81" s="9" t="s">
        <v>287</v>
      </c>
      <c r="F81" s="9">
        <v>19.5</v>
      </c>
      <c r="G81" s="9">
        <v>15</v>
      </c>
      <c r="H81" s="9" t="s">
        <v>292</v>
      </c>
      <c r="I81" s="9">
        <v>32</v>
      </c>
      <c r="J81" s="9">
        <v>24</v>
      </c>
    </row>
    <row r="82" spans="1:10" x14ac:dyDescent="0.25">
      <c r="A82" s="51"/>
      <c r="B82" s="9" t="s">
        <v>288</v>
      </c>
      <c r="C82" s="9">
        <v>36</v>
      </c>
      <c r="D82" s="9">
        <v>33.5</v>
      </c>
      <c r="E82" s="9" t="s">
        <v>289</v>
      </c>
      <c r="F82" s="9">
        <v>14</v>
      </c>
      <c r="G82" s="9">
        <v>15.5</v>
      </c>
      <c r="H82" s="9"/>
      <c r="I82" s="9"/>
      <c r="J82" s="9"/>
    </row>
    <row r="84" spans="1:10" x14ac:dyDescent="0.25">
      <c r="A84" s="52" t="s">
        <v>246</v>
      </c>
      <c r="B84" s="9"/>
      <c r="C84" s="9" t="s">
        <v>290</v>
      </c>
      <c r="D84" s="9" t="s">
        <v>291</v>
      </c>
      <c r="E84" s="9"/>
      <c r="F84" s="9" t="s">
        <v>290</v>
      </c>
      <c r="G84" s="9" t="s">
        <v>291</v>
      </c>
      <c r="H84" s="9"/>
      <c r="I84" s="9" t="s">
        <v>290</v>
      </c>
      <c r="J84" s="9" t="s">
        <v>291</v>
      </c>
    </row>
    <row r="85" spans="1:10" x14ac:dyDescent="0.25">
      <c r="A85" s="52"/>
      <c r="B85" s="9" t="s">
        <v>286</v>
      </c>
      <c r="C85" s="9">
        <v>60</v>
      </c>
      <c r="D85" s="9">
        <v>48</v>
      </c>
      <c r="E85" s="9" t="s">
        <v>287</v>
      </c>
      <c r="F85" s="9">
        <v>32</v>
      </c>
      <c r="G85" s="9">
        <v>16</v>
      </c>
      <c r="H85" s="9" t="s">
        <v>292</v>
      </c>
      <c r="I85" s="9">
        <v>39</v>
      </c>
      <c r="J85" s="9">
        <v>32.5</v>
      </c>
    </row>
    <row r="86" spans="1:10" x14ac:dyDescent="0.25">
      <c r="A86" s="52"/>
      <c r="B86" s="9" t="s">
        <v>288</v>
      </c>
      <c r="C86" s="9">
        <v>43</v>
      </c>
      <c r="D86" s="9">
        <v>44</v>
      </c>
      <c r="E86" s="9" t="s">
        <v>289</v>
      </c>
      <c r="F86" s="9">
        <v>23</v>
      </c>
      <c r="G86" s="9">
        <v>22</v>
      </c>
      <c r="H86" s="9"/>
      <c r="I86" s="9"/>
      <c r="J86" s="9"/>
    </row>
    <row r="88" spans="1:10" x14ac:dyDescent="0.25">
      <c r="A88" s="52" t="s">
        <v>247</v>
      </c>
      <c r="B88" s="9"/>
      <c r="C88" s="9" t="s">
        <v>290</v>
      </c>
      <c r="D88" s="9" t="s">
        <v>291</v>
      </c>
      <c r="E88" s="9"/>
      <c r="F88" s="9" t="s">
        <v>290</v>
      </c>
      <c r="G88" s="9" t="s">
        <v>291</v>
      </c>
      <c r="H88" s="9"/>
      <c r="I88" s="9" t="s">
        <v>290</v>
      </c>
      <c r="J88" s="9" t="s">
        <v>291</v>
      </c>
    </row>
    <row r="89" spans="1:10" x14ac:dyDescent="0.25">
      <c r="A89" s="52"/>
      <c r="B89" s="47" t="s">
        <v>286</v>
      </c>
      <c r="C89" s="9">
        <v>39</v>
      </c>
      <c r="D89" s="9">
        <v>39</v>
      </c>
      <c r="E89" s="9" t="s">
        <v>287</v>
      </c>
      <c r="F89" s="9">
        <v>18</v>
      </c>
      <c r="G89" s="9">
        <v>14</v>
      </c>
      <c r="H89" s="9" t="s">
        <v>292</v>
      </c>
      <c r="I89" s="9">
        <v>27</v>
      </c>
      <c r="J89" s="9">
        <v>20.5</v>
      </c>
    </row>
    <row r="90" spans="1:10" x14ac:dyDescent="0.25">
      <c r="A90" s="52"/>
      <c r="B90" s="47" t="s">
        <v>288</v>
      </c>
      <c r="C90" s="9">
        <v>33</v>
      </c>
      <c r="D90" s="9">
        <v>32</v>
      </c>
      <c r="E90" s="9" t="s">
        <v>289</v>
      </c>
      <c r="F90" s="9">
        <v>13.5</v>
      </c>
      <c r="G90" s="9">
        <v>15</v>
      </c>
      <c r="H90" s="9"/>
      <c r="I90" s="9"/>
      <c r="J90" s="9"/>
    </row>
  </sheetData>
  <mergeCells count="3">
    <mergeCell ref="A80:A82"/>
    <mergeCell ref="A88:A90"/>
    <mergeCell ref="A84:A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1"/>
  <sheetViews>
    <sheetView topLeftCell="A25" workbookViewId="0">
      <selection activeCell="B3" sqref="B3:I41"/>
    </sheetView>
  </sheetViews>
  <sheetFormatPr defaultRowHeight="15" x14ac:dyDescent="0.25"/>
  <cols>
    <col min="2" max="2" width="15.28515625" customWidth="1"/>
    <col min="3" max="3" width="13.42578125" customWidth="1"/>
    <col min="4" max="4" width="10.140625" bestFit="1" customWidth="1"/>
    <col min="5" max="5" width="10.5703125" bestFit="1" customWidth="1"/>
    <col min="6" max="6" width="10.140625" bestFit="1" customWidth="1"/>
    <col min="7" max="7" width="12.28515625" bestFit="1" customWidth="1"/>
    <col min="8" max="8" width="10.140625" bestFit="1" customWidth="1"/>
  </cols>
  <sheetData>
    <row r="3" spans="2:8" ht="90" x14ac:dyDescent="0.25">
      <c r="C3" s="3" t="s">
        <v>283</v>
      </c>
      <c r="D3" s="3" t="s">
        <v>282</v>
      </c>
      <c r="E3" s="3" t="s">
        <v>284</v>
      </c>
      <c r="F3" s="3" t="s">
        <v>282</v>
      </c>
      <c r="G3" s="3" t="s">
        <v>285</v>
      </c>
      <c r="H3" s="3" t="s">
        <v>282</v>
      </c>
    </row>
    <row r="4" spans="2:8" x14ac:dyDescent="0.25">
      <c r="B4" s="3" t="s">
        <v>249</v>
      </c>
      <c r="C4" s="36" t="s">
        <v>269</v>
      </c>
      <c r="D4" s="2">
        <v>44798.5</v>
      </c>
      <c r="E4" s="36">
        <v>44</v>
      </c>
      <c r="F4" s="39">
        <v>44790</v>
      </c>
      <c r="G4">
        <v>30</v>
      </c>
      <c r="H4" s="2">
        <v>44804</v>
      </c>
    </row>
    <row r="5" spans="2:8" x14ac:dyDescent="0.25">
      <c r="B5" t="s">
        <v>54</v>
      </c>
      <c r="C5">
        <v>11</v>
      </c>
      <c r="D5" s="2">
        <v>44700</v>
      </c>
      <c r="E5" s="36">
        <v>19</v>
      </c>
      <c r="F5" s="39">
        <v>44692</v>
      </c>
      <c r="G5">
        <v>11</v>
      </c>
      <c r="H5" s="2">
        <v>44700</v>
      </c>
    </row>
    <row r="6" spans="2:8" x14ac:dyDescent="0.25">
      <c r="B6" t="s">
        <v>55</v>
      </c>
      <c r="C6">
        <v>33</v>
      </c>
      <c r="D6" s="2">
        <v>44650</v>
      </c>
      <c r="E6" s="36">
        <v>41</v>
      </c>
      <c r="F6" s="39">
        <v>44642</v>
      </c>
      <c r="G6">
        <v>33</v>
      </c>
      <c r="H6" s="2">
        <v>44650</v>
      </c>
    </row>
    <row r="7" spans="2:8" x14ac:dyDescent="0.25">
      <c r="B7" t="s">
        <v>56</v>
      </c>
      <c r="C7">
        <v>13</v>
      </c>
      <c r="D7" s="2">
        <v>44516</v>
      </c>
      <c r="E7" s="36">
        <v>23</v>
      </c>
      <c r="F7" s="39">
        <v>44506</v>
      </c>
      <c r="G7">
        <v>13</v>
      </c>
      <c r="H7" s="2">
        <v>44516</v>
      </c>
    </row>
    <row r="8" spans="2:8" x14ac:dyDescent="0.25">
      <c r="B8" s="3" t="s">
        <v>250</v>
      </c>
      <c r="C8">
        <v>35</v>
      </c>
      <c r="D8" s="2">
        <v>44434</v>
      </c>
      <c r="E8" s="36">
        <v>44</v>
      </c>
      <c r="F8" s="39">
        <v>44425</v>
      </c>
      <c r="G8">
        <v>35</v>
      </c>
      <c r="H8" s="2">
        <v>44434</v>
      </c>
    </row>
    <row r="9" spans="2:8" x14ac:dyDescent="0.25">
      <c r="B9" t="s">
        <v>57</v>
      </c>
      <c r="C9">
        <v>11</v>
      </c>
      <c r="D9" s="2">
        <v>44336</v>
      </c>
      <c r="E9" s="36">
        <v>19</v>
      </c>
      <c r="F9" s="39">
        <v>44328</v>
      </c>
      <c r="G9">
        <v>11</v>
      </c>
      <c r="H9" s="2">
        <v>44336</v>
      </c>
    </row>
    <row r="10" spans="2:8" x14ac:dyDescent="0.25">
      <c r="B10" t="s">
        <v>58</v>
      </c>
      <c r="C10">
        <v>36</v>
      </c>
      <c r="D10" s="2">
        <v>44280</v>
      </c>
      <c r="E10" s="36">
        <v>37</v>
      </c>
      <c r="F10" s="39">
        <v>44279</v>
      </c>
      <c r="G10">
        <v>36</v>
      </c>
      <c r="H10" s="2">
        <v>44280</v>
      </c>
    </row>
    <row r="11" spans="2:8" x14ac:dyDescent="0.25">
      <c r="B11" t="s">
        <v>59</v>
      </c>
      <c r="C11">
        <v>14</v>
      </c>
      <c r="D11" s="2">
        <v>44151</v>
      </c>
      <c r="E11" s="36">
        <v>23</v>
      </c>
      <c r="F11" s="39">
        <v>44142</v>
      </c>
      <c r="G11">
        <v>14</v>
      </c>
      <c r="H11" s="2">
        <v>44151</v>
      </c>
    </row>
    <row r="12" spans="2:8" x14ac:dyDescent="0.25">
      <c r="B12" s="3" t="s">
        <v>251</v>
      </c>
      <c r="C12">
        <v>34</v>
      </c>
      <c r="D12" s="2">
        <v>44070</v>
      </c>
      <c r="E12" s="36">
        <v>42</v>
      </c>
      <c r="F12" s="39">
        <v>44062</v>
      </c>
      <c r="G12">
        <v>34</v>
      </c>
      <c r="H12" s="2">
        <v>44070</v>
      </c>
    </row>
    <row r="13" spans="2:8" x14ac:dyDescent="0.25">
      <c r="B13" t="s">
        <v>60</v>
      </c>
      <c r="C13">
        <v>72</v>
      </c>
      <c r="D13" s="2">
        <v>43971</v>
      </c>
      <c r="E13" s="36">
        <v>78</v>
      </c>
      <c r="F13" s="39">
        <v>43965</v>
      </c>
      <c r="G13">
        <v>72</v>
      </c>
      <c r="H13" s="2">
        <v>43971</v>
      </c>
    </row>
    <row r="14" spans="2:8" x14ac:dyDescent="0.25">
      <c r="B14" t="s">
        <v>61</v>
      </c>
      <c r="C14">
        <v>96</v>
      </c>
      <c r="D14" s="2">
        <v>43916</v>
      </c>
      <c r="E14" s="36">
        <v>110</v>
      </c>
      <c r="F14" s="39">
        <v>43902</v>
      </c>
      <c r="G14">
        <v>96</v>
      </c>
      <c r="H14" s="2">
        <v>43916</v>
      </c>
    </row>
    <row r="15" spans="2:8" x14ac:dyDescent="0.25">
      <c r="B15" s="21"/>
      <c r="C15" s="21"/>
      <c r="D15" s="8"/>
      <c r="E15" s="45"/>
      <c r="F15" s="41"/>
      <c r="G15" s="21"/>
      <c r="H15" s="8"/>
    </row>
    <row r="16" spans="2:8" x14ac:dyDescent="0.25">
      <c r="B16" t="s">
        <v>91</v>
      </c>
      <c r="C16">
        <v>15</v>
      </c>
      <c r="D16" s="2">
        <v>43783</v>
      </c>
      <c r="E16" s="36">
        <v>22</v>
      </c>
      <c r="F16" s="39">
        <v>43776</v>
      </c>
      <c r="G16">
        <v>15</v>
      </c>
      <c r="H16" s="2">
        <v>43783</v>
      </c>
    </row>
    <row r="17" spans="2:8" x14ac:dyDescent="0.25">
      <c r="B17" s="3" t="s">
        <v>252</v>
      </c>
      <c r="C17">
        <v>33</v>
      </c>
      <c r="D17" s="2">
        <v>43705</v>
      </c>
      <c r="E17" s="36">
        <v>42</v>
      </c>
      <c r="F17" s="39">
        <v>43696</v>
      </c>
      <c r="G17">
        <v>33</v>
      </c>
      <c r="H17" s="2">
        <v>43705</v>
      </c>
    </row>
    <row r="18" spans="2:8" x14ac:dyDescent="0.25">
      <c r="B18" t="s">
        <v>93</v>
      </c>
      <c r="C18">
        <v>14</v>
      </c>
      <c r="D18" s="2">
        <v>43601</v>
      </c>
      <c r="E18" s="36">
        <v>16</v>
      </c>
      <c r="F18" s="39">
        <v>43599</v>
      </c>
      <c r="G18">
        <v>14</v>
      </c>
      <c r="H18" s="2">
        <v>43601</v>
      </c>
    </row>
    <row r="19" spans="2:8" x14ac:dyDescent="0.25">
      <c r="B19" t="s">
        <v>94</v>
      </c>
      <c r="C19">
        <v>39</v>
      </c>
      <c r="D19" s="2">
        <v>43546</v>
      </c>
      <c r="E19" s="36">
        <v>47</v>
      </c>
      <c r="F19" s="39">
        <v>43538</v>
      </c>
      <c r="G19">
        <v>39</v>
      </c>
      <c r="H19" s="2">
        <v>43546</v>
      </c>
    </row>
    <row r="20" spans="2:8" x14ac:dyDescent="0.25">
      <c r="B20" t="s">
        <v>96</v>
      </c>
      <c r="C20">
        <v>15</v>
      </c>
      <c r="D20" s="2">
        <v>43418</v>
      </c>
      <c r="E20" s="36">
        <v>21</v>
      </c>
      <c r="F20" s="39">
        <v>43412</v>
      </c>
      <c r="G20">
        <v>15</v>
      </c>
      <c r="H20" s="2">
        <v>43418</v>
      </c>
    </row>
    <row r="21" spans="2:8" x14ac:dyDescent="0.25">
      <c r="B21" s="3" t="s">
        <v>253</v>
      </c>
      <c r="C21">
        <v>32</v>
      </c>
      <c r="D21" s="2">
        <v>43342</v>
      </c>
      <c r="E21" s="36">
        <v>46</v>
      </c>
      <c r="F21" s="39">
        <v>43328</v>
      </c>
      <c r="G21">
        <v>32</v>
      </c>
      <c r="H21" s="2">
        <v>43342</v>
      </c>
    </row>
    <row r="22" spans="2:8" x14ac:dyDescent="0.25">
      <c r="B22" t="s">
        <v>98</v>
      </c>
      <c r="C22">
        <v>14</v>
      </c>
      <c r="D22" s="2">
        <v>43236</v>
      </c>
      <c r="E22" s="36">
        <v>15</v>
      </c>
      <c r="F22" s="39">
        <v>43235</v>
      </c>
      <c r="G22">
        <v>14</v>
      </c>
      <c r="H22" s="2">
        <v>43236</v>
      </c>
    </row>
    <row r="23" spans="2:8" x14ac:dyDescent="0.25">
      <c r="B23" t="s">
        <v>99</v>
      </c>
      <c r="C23">
        <v>39</v>
      </c>
      <c r="D23" s="2">
        <v>43181</v>
      </c>
      <c r="E23" s="36">
        <v>49</v>
      </c>
      <c r="F23" s="39">
        <v>43171</v>
      </c>
      <c r="G23">
        <v>39</v>
      </c>
      <c r="H23" s="2">
        <v>43181</v>
      </c>
    </row>
    <row r="24" spans="2:8" x14ac:dyDescent="0.25">
      <c r="B24" t="s">
        <v>259</v>
      </c>
      <c r="C24" s="36">
        <f>MEDIAN(C4:C6,C7:C10,C11:C14)</f>
        <v>33.5</v>
      </c>
      <c r="D24" s="36"/>
      <c r="E24" s="36">
        <f>MEDIAN(E4:E6,E7:E10,E11:E14)</f>
        <v>41</v>
      </c>
      <c r="F24" s="36"/>
      <c r="G24" s="36">
        <f>MEDIAN(G4:G6,G7:G10,G11:G14)</f>
        <v>33</v>
      </c>
      <c r="H24" s="4"/>
    </row>
    <row r="25" spans="2:8" x14ac:dyDescent="0.25">
      <c r="B25" s="46" t="s">
        <v>260</v>
      </c>
      <c r="C25" s="37">
        <f>MEDIAN(C16:C19,C20:C23)</f>
        <v>23.5</v>
      </c>
      <c r="D25" s="37"/>
      <c r="E25" s="37">
        <f>MEDIAN(E16:E19,E20:E23)</f>
        <v>32</v>
      </c>
      <c r="F25" s="37"/>
      <c r="G25" s="37">
        <f>MEDIAN(G16:G19,G20:G23)</f>
        <v>23.5</v>
      </c>
    </row>
    <row r="27" spans="2:8" ht="30" x14ac:dyDescent="0.25">
      <c r="B27" s="3" t="s">
        <v>270</v>
      </c>
      <c r="C27">
        <v>39</v>
      </c>
      <c r="E27">
        <v>36</v>
      </c>
      <c r="G27">
        <v>39</v>
      </c>
    </row>
    <row r="28" spans="2:8" x14ac:dyDescent="0.25">
      <c r="B28" t="s">
        <v>271</v>
      </c>
      <c r="C28">
        <v>47</v>
      </c>
      <c r="E28">
        <v>41</v>
      </c>
      <c r="G28">
        <v>48</v>
      </c>
    </row>
    <row r="29" spans="2:8" x14ac:dyDescent="0.25">
      <c r="B29" t="s">
        <v>272</v>
      </c>
      <c r="C29">
        <v>39</v>
      </c>
      <c r="E29">
        <v>36</v>
      </c>
      <c r="G29">
        <v>39</v>
      </c>
    </row>
    <row r="31" spans="2:8" ht="30" x14ac:dyDescent="0.25">
      <c r="B31" s="3" t="s">
        <v>275</v>
      </c>
      <c r="C31">
        <v>14</v>
      </c>
      <c r="E31">
        <v>11</v>
      </c>
      <c r="G31">
        <v>14</v>
      </c>
    </row>
    <row r="32" spans="2:8" x14ac:dyDescent="0.25">
      <c r="B32" t="s">
        <v>273</v>
      </c>
      <c r="C32">
        <v>19</v>
      </c>
      <c r="E32">
        <v>19</v>
      </c>
      <c r="G32">
        <v>15.5</v>
      </c>
    </row>
    <row r="33" spans="2:7" x14ac:dyDescent="0.25">
      <c r="B33" t="s">
        <v>274</v>
      </c>
      <c r="C33">
        <v>14</v>
      </c>
      <c r="E33">
        <v>11</v>
      </c>
      <c r="G33">
        <v>14</v>
      </c>
    </row>
    <row r="35" spans="2:7" ht="30" x14ac:dyDescent="0.25">
      <c r="B35" s="3" t="s">
        <v>276</v>
      </c>
      <c r="C35">
        <v>33.5</v>
      </c>
      <c r="E35">
        <v>34.5</v>
      </c>
      <c r="G35">
        <v>32.5</v>
      </c>
    </row>
    <row r="36" spans="2:7" x14ac:dyDescent="0.25">
      <c r="B36" t="s">
        <v>277</v>
      </c>
      <c r="C36">
        <v>44</v>
      </c>
      <c r="E36">
        <v>44</v>
      </c>
      <c r="G36">
        <v>44</v>
      </c>
    </row>
    <row r="37" spans="2:7" x14ac:dyDescent="0.25">
      <c r="B37" t="s">
        <v>278</v>
      </c>
      <c r="C37">
        <v>33</v>
      </c>
      <c r="E37">
        <v>34</v>
      </c>
      <c r="G37">
        <v>32.5</v>
      </c>
    </row>
    <row r="39" spans="2:7" ht="30" x14ac:dyDescent="0.25">
      <c r="B39" s="3" t="s">
        <v>279</v>
      </c>
      <c r="C39">
        <v>14.5</v>
      </c>
      <c r="E39">
        <v>13.5</v>
      </c>
      <c r="G39">
        <v>15</v>
      </c>
    </row>
    <row r="40" spans="2:7" x14ac:dyDescent="0.25">
      <c r="B40" t="s">
        <v>280</v>
      </c>
      <c r="C40">
        <v>22.5</v>
      </c>
      <c r="E40">
        <v>23</v>
      </c>
      <c r="G40">
        <v>21.5</v>
      </c>
    </row>
    <row r="41" spans="2:7" x14ac:dyDescent="0.25">
      <c r="B41" t="s">
        <v>281</v>
      </c>
      <c r="C41">
        <v>14.5</v>
      </c>
      <c r="E41">
        <v>13.5</v>
      </c>
      <c r="G41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WIG20 i mWIG40</vt:lpstr>
      <vt:lpstr>Podsumowanie</vt:lpstr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</dc:creator>
  <cp:lastModifiedBy>UE</cp:lastModifiedBy>
  <dcterms:created xsi:type="dcterms:W3CDTF">2022-07-10T13:17:50Z</dcterms:created>
  <dcterms:modified xsi:type="dcterms:W3CDTF">2022-09-13T12:41:33Z</dcterms:modified>
</cp:coreProperties>
</file>