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comments1.xml" ContentType="application/vnd.openxmlformats-officedocument.spreadsheetml.comments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E\Desktop\Hab\II semestr\Młodzi naukowcy 2022\"/>
    </mc:Choice>
  </mc:AlternateContent>
  <bookViews>
    <workbookView xWindow="0" yWindow="0" windowWidth="28800" windowHeight="11100" firstSheet="1" activeTab="2"/>
  </bookViews>
  <sheets>
    <sheet name="Podsumowanie wszystkich" sheetId="1" r:id="rId1"/>
    <sheet name="Całość razem" sheetId="2" r:id="rId2"/>
    <sheet name="Całość razem bez R^2" sheetId="3" r:id="rId3"/>
    <sheet name="Testowanie sWIG80" sheetId="5" r:id="rId4"/>
    <sheet name="Testowanie mWIG40" sheetId="6" r:id="rId5"/>
    <sheet name="Testowanie WIG20" sheetId="7" r:id="rId6"/>
    <sheet name="Podsumowanie testowania" sheetId="8" r:id="rId7"/>
  </sheets>
  <definedNames>
    <definedName name="bdx_d_11" localSheetId="1">'Całość razem'!$O$2</definedName>
    <definedName name="bdx_d_11" localSheetId="2">'Całość razem bez R^2'!#REF!</definedName>
    <definedName name="bdx_d_11" localSheetId="0">'Podsumowanie wszystkich'!$O$2</definedName>
    <definedName name="bdx_d_11" localSheetId="4">'Testowanie mWIG40'!#REF!</definedName>
    <definedName name="bdx_d_11" localSheetId="3">'Testowanie sWIG80'!#REF!</definedName>
    <definedName name="bdx_d_11" localSheetId="5">'Testowanie WIG20'!#REF!</definedName>
    <definedName name="bdx_d_27" localSheetId="1">'Całość razem'!$O$2</definedName>
    <definedName name="bdx_d_27" localSheetId="2">'Całość razem bez R^2'!#REF!</definedName>
    <definedName name="bdx_d_27" localSheetId="0">'Podsumowanie wszystkich'!$O$2</definedName>
    <definedName name="bdx_d_27" localSheetId="4">'Testowanie mWIG40'!#REF!</definedName>
    <definedName name="bdx_d_27" localSheetId="3">'Testowanie sWIG80'!#REF!</definedName>
    <definedName name="bdx_d_27" localSheetId="5">'Testowanie WIG20'!#REF!</definedName>
    <definedName name="bdx_d_28" localSheetId="1">'Całość razem'!$M$2</definedName>
    <definedName name="bdx_d_28" localSheetId="2">'Całość razem bez R^2'!#REF!</definedName>
    <definedName name="bdx_d_28" localSheetId="0">'Podsumowanie wszystkich'!$M$2</definedName>
    <definedName name="bdx_d_28" localSheetId="4">'Testowanie mWIG40'!#REF!</definedName>
    <definedName name="bdx_d_28" localSheetId="3">'Testowanie sWIG80'!#REF!</definedName>
    <definedName name="bdx_d_28" localSheetId="5">'Testowanie WIG20'!#REF!</definedName>
    <definedName name="bdx_d_29" localSheetId="1">'Całość razem'!$M$2</definedName>
    <definedName name="bdx_d_29" localSheetId="2">'Całość razem bez R^2'!#REF!</definedName>
    <definedName name="bdx_d_29" localSheetId="0">'Podsumowanie wszystkich'!$M$2</definedName>
    <definedName name="bdx_d_29" localSheetId="4">'Testowanie mWIG40'!#REF!</definedName>
    <definedName name="bdx_d_29" localSheetId="3">'Testowanie sWIG80'!#REF!</definedName>
    <definedName name="bdx_d_29" localSheetId="5">'Testowanie WIG20'!#REF!</definedName>
    <definedName name="bdx_d_30" localSheetId="1">'Całość razem'!$M$3</definedName>
    <definedName name="bdx_d_30" localSheetId="2">'Całość razem bez R^2'!#REF!</definedName>
    <definedName name="bdx_d_30" localSheetId="0">'Podsumowanie wszystkich'!$M$3</definedName>
    <definedName name="bdx_d_30" localSheetId="4">'Testowanie mWIG40'!#REF!</definedName>
    <definedName name="bdx_d_30" localSheetId="3">'Testowanie sWIG80'!#REF!</definedName>
    <definedName name="bdx_d_30" localSheetId="5">'Testowanie WIG20'!#REF!</definedName>
    <definedName name="bdx_d_31" localSheetId="1">'Całość razem'!$M$3</definedName>
    <definedName name="bdx_d_31" localSheetId="2">'Całość razem bez R^2'!#REF!</definedName>
    <definedName name="bdx_d_31" localSheetId="0">'Podsumowanie wszystkich'!$M$3</definedName>
    <definedName name="bdx_d_31" localSheetId="4">'Testowanie mWIG40'!#REF!</definedName>
    <definedName name="bdx_d_31" localSheetId="3">'Testowanie sWIG80'!#REF!</definedName>
    <definedName name="bdx_d_31" localSheetId="5">'Testowanie WIG20'!#REF!</definedName>
    <definedName name="bdx_d_32" localSheetId="1">'Całość razem'!$O$3</definedName>
    <definedName name="bdx_d_32" localSheetId="2">'Całość razem bez R^2'!#REF!</definedName>
    <definedName name="bdx_d_32" localSheetId="0">'Podsumowanie wszystkich'!$O$3</definedName>
    <definedName name="bdx_d_32" localSheetId="4">'Testowanie mWIG40'!#REF!</definedName>
    <definedName name="bdx_d_32" localSheetId="3">'Testowanie sWIG80'!#REF!</definedName>
    <definedName name="bdx_d_32" localSheetId="5">'Testowanie WIG20'!#REF!</definedName>
    <definedName name="bdx_d_33" localSheetId="1">'Całość razem'!$O$3</definedName>
    <definedName name="bdx_d_33" localSheetId="2">'Całość razem bez R^2'!#REF!</definedName>
    <definedName name="bdx_d_33" localSheetId="0">'Podsumowanie wszystkich'!$O$3</definedName>
    <definedName name="bdx_d_33" localSheetId="4">'Testowanie mWIG40'!#REF!</definedName>
    <definedName name="bdx_d_33" localSheetId="3">'Testowanie sWIG80'!#REF!</definedName>
    <definedName name="bdx_d_33" localSheetId="5">'Testowanie WIG20'!#REF!</definedName>
    <definedName name="bdx_d_34" localSheetId="1">'Całość razem'!$O$4</definedName>
    <definedName name="bdx_d_34" localSheetId="2">'Całość razem bez R^2'!#REF!</definedName>
    <definedName name="bdx_d_34" localSheetId="0">'Podsumowanie wszystkich'!$O$4</definedName>
    <definedName name="bdx_d_34" localSheetId="4">'Testowanie mWIG40'!#REF!</definedName>
    <definedName name="bdx_d_34" localSheetId="3">'Testowanie sWIG80'!#REF!</definedName>
    <definedName name="bdx_d_34" localSheetId="5">'Testowanie WIG20'!#REF!</definedName>
    <definedName name="bdx_d_35" localSheetId="1">'Całość razem'!$O$4</definedName>
    <definedName name="bdx_d_35" localSheetId="2">'Całość razem bez R^2'!#REF!</definedName>
    <definedName name="bdx_d_35" localSheetId="0">'Podsumowanie wszystkich'!$O$4</definedName>
    <definedName name="bdx_d_35" localSheetId="4">'Testowanie mWIG40'!#REF!</definedName>
    <definedName name="bdx_d_35" localSheetId="3">'Testowanie sWIG80'!#REF!</definedName>
    <definedName name="bdx_d_35" localSheetId="5">'Testowanie WIG20'!#REF!</definedName>
    <definedName name="bdx_d_36" localSheetId="1">'Całość razem'!$M$4</definedName>
    <definedName name="bdx_d_36" localSheetId="2">'Całość razem bez R^2'!#REF!</definedName>
    <definedName name="bdx_d_36" localSheetId="0">'Podsumowanie wszystkich'!$M$4</definedName>
    <definedName name="bdx_d_36" localSheetId="4">'Testowanie mWIG40'!#REF!</definedName>
    <definedName name="bdx_d_36" localSheetId="3">'Testowanie sWIG80'!#REF!</definedName>
    <definedName name="bdx_d_36" localSheetId="5">'Testowanie WIG20'!#REF!</definedName>
    <definedName name="bdx_d_37" localSheetId="1">'Całość razem'!$M$4</definedName>
    <definedName name="bdx_d_37" localSheetId="2">'Całość razem bez R^2'!#REF!</definedName>
    <definedName name="bdx_d_37" localSheetId="0">'Podsumowanie wszystkich'!$M$4</definedName>
    <definedName name="bdx_d_37" localSheetId="4">'Testowanie mWIG40'!#REF!</definedName>
    <definedName name="bdx_d_37" localSheetId="3">'Testowanie sWIG80'!#REF!</definedName>
    <definedName name="bdx_d_37" localSheetId="5">'Testowanie WIG20'!#REF!</definedName>
    <definedName name="bdx_d_38" localSheetId="1">'Całość razem'!$O$4</definedName>
    <definedName name="bdx_d_38" localSheetId="2">'Całość razem bez R^2'!#REF!</definedName>
    <definedName name="bdx_d_38" localSheetId="0">'Podsumowanie wszystkich'!$O$4</definedName>
    <definedName name="bdx_d_38" localSheetId="4">'Testowanie mWIG40'!#REF!</definedName>
    <definedName name="bdx_d_38" localSheetId="3">'Testowanie sWIG80'!#REF!</definedName>
    <definedName name="bdx_d_38" localSheetId="5">'Testowanie WIG20'!#REF!</definedName>
    <definedName name="bdx_d_39" localSheetId="1">'Całość razem'!$O$4</definedName>
    <definedName name="bdx_d_39" localSheetId="2">'Całość razem bez R^2'!#REF!</definedName>
    <definedName name="bdx_d_39" localSheetId="0">'Podsumowanie wszystkich'!$O$4</definedName>
    <definedName name="bdx_d_39" localSheetId="4">'Testowanie mWIG40'!#REF!</definedName>
    <definedName name="bdx_d_39" localSheetId="3">'Testowanie sWIG80'!#REF!</definedName>
    <definedName name="bdx_d_39" localSheetId="5">'Testowanie WIG20'!#REF!</definedName>
    <definedName name="bdx_d_40" localSheetId="1">'Całość razem'!$M$4</definedName>
    <definedName name="bdx_d_40" localSheetId="2">'Całość razem bez R^2'!#REF!</definedName>
    <definedName name="bdx_d_40" localSheetId="0">'Podsumowanie wszystkich'!$M$4</definedName>
    <definedName name="bdx_d_40" localSheetId="4">'Testowanie mWIG40'!#REF!</definedName>
    <definedName name="bdx_d_40" localSheetId="3">'Testowanie sWIG80'!#REF!</definedName>
    <definedName name="bdx_d_40" localSheetId="5">'Testowanie WIG20'!#REF!</definedName>
    <definedName name="bdx_d_41" localSheetId="1">'Całość razem'!$M$4</definedName>
    <definedName name="bdx_d_41" localSheetId="2">'Całość razem bez R^2'!#REF!</definedName>
    <definedName name="bdx_d_41" localSheetId="0">'Podsumowanie wszystkich'!$M$4</definedName>
    <definedName name="bdx_d_41" localSheetId="4">'Testowanie mWIG40'!#REF!</definedName>
    <definedName name="bdx_d_41" localSheetId="3">'Testowanie sWIG80'!#REF!</definedName>
    <definedName name="bdx_d_41" localSheetId="5">'Testowanie WIG20'!#REF!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7" l="1"/>
  <c r="W4" i="7"/>
  <c r="W5" i="7"/>
  <c r="W2" i="7"/>
  <c r="AB2" i="7" s="1"/>
  <c r="V3" i="7"/>
  <c r="V4" i="7"/>
  <c r="V5" i="7"/>
  <c r="V2" i="7"/>
  <c r="AQ3" i="6"/>
  <c r="AQ4" i="6"/>
  <c r="AQ5" i="6"/>
  <c r="AV5" i="6" s="1"/>
  <c r="AQ2" i="6"/>
  <c r="AP3" i="6"/>
  <c r="AP4" i="6"/>
  <c r="AP5" i="6"/>
  <c r="AP2" i="6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W19" i="7" s="1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W16" i="7" s="1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V10" i="7"/>
  <c r="V9" i="7"/>
  <c r="V8" i="7"/>
  <c r="V7" i="7"/>
  <c r="AB5" i="7"/>
  <c r="AB4" i="7"/>
  <c r="AB3" i="7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O18" i="6" s="1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O14" i="6" s="1"/>
  <c r="AP10" i="6"/>
  <c r="AP9" i="6"/>
  <c r="AP8" i="6"/>
  <c r="AP7" i="6"/>
  <c r="AV4" i="6"/>
  <c r="AV3" i="6"/>
  <c r="AV2" i="6"/>
  <c r="BX14" i="5"/>
  <c r="BT14" i="5"/>
  <c r="BV14" i="5"/>
  <c r="BV3" i="5"/>
  <c r="BV4" i="5"/>
  <c r="BV5" i="5"/>
  <c r="BV2" i="5"/>
  <c r="BU3" i="5"/>
  <c r="BU4" i="5"/>
  <c r="BU5" i="5"/>
  <c r="BU7" i="5"/>
  <c r="BU8" i="5"/>
  <c r="BU9" i="5"/>
  <c r="BU10" i="5"/>
  <c r="BU2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T18" i="5" s="1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V16" i="5" s="1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CA5" i="5"/>
  <c r="CA4" i="5"/>
  <c r="CA3" i="5"/>
  <c r="CA2" i="5"/>
  <c r="EG3" i="3"/>
  <c r="EG4" i="3"/>
  <c r="EG5" i="3"/>
  <c r="EG2" i="3"/>
  <c r="W15" i="7" l="1"/>
  <c r="W14" i="7"/>
  <c r="W18" i="7"/>
  <c r="U14" i="7"/>
  <c r="Y14" i="7" s="1"/>
  <c r="W17" i="7"/>
  <c r="U18" i="7"/>
  <c r="AQ14" i="6"/>
  <c r="AQ15" i="6"/>
  <c r="AQ19" i="6"/>
  <c r="AQ18" i="6"/>
  <c r="AS18" i="6" s="1"/>
  <c r="AQ16" i="6"/>
  <c r="AQ17" i="6"/>
  <c r="Y18" i="7"/>
  <c r="U17" i="7"/>
  <c r="Y17" i="7" s="1"/>
  <c r="U16" i="7"/>
  <c r="Y16" i="7" s="1"/>
  <c r="U15" i="7"/>
  <c r="Y15" i="7" s="1"/>
  <c r="U19" i="7"/>
  <c r="Y19" i="7" s="1"/>
  <c r="AS14" i="6"/>
  <c r="AO17" i="6"/>
  <c r="AO16" i="6"/>
  <c r="AS16" i="6" s="1"/>
  <c r="AO15" i="6"/>
  <c r="AS15" i="6" s="1"/>
  <c r="AO19" i="6"/>
  <c r="AS19" i="6" s="1"/>
  <c r="BV18" i="5"/>
  <c r="BT15" i="5"/>
  <c r="BX15" i="5" s="1"/>
  <c r="BV17" i="5"/>
  <c r="BV19" i="5"/>
  <c r="BV15" i="5"/>
  <c r="BX18" i="5"/>
  <c r="BT17" i="5"/>
  <c r="BX17" i="5" s="1"/>
  <c r="BT16" i="5"/>
  <c r="BX16" i="5" s="1"/>
  <c r="BT19" i="5"/>
  <c r="BX19" i="5" s="1"/>
  <c r="AS17" i="6" l="1"/>
  <c r="AG63" i="1" l="1"/>
  <c r="AI50" i="1"/>
  <c r="DT53" i="3" l="1"/>
  <c r="DS53" i="3"/>
  <c r="DR53" i="3"/>
  <c r="DU51" i="3"/>
  <c r="DU50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EA10" i="3"/>
  <c r="EA9" i="3"/>
  <c r="EA8" i="3"/>
  <c r="EA7" i="3"/>
  <c r="EB5" i="3"/>
  <c r="EA5" i="3"/>
  <c r="EB4" i="3"/>
  <c r="EA4" i="3"/>
  <c r="EB3" i="3"/>
  <c r="EA3" i="3"/>
  <c r="EB2" i="3"/>
  <c r="EA2" i="3"/>
  <c r="IS53" i="2"/>
  <c r="IP53" i="2"/>
  <c r="IN53" i="2"/>
  <c r="IH53" i="2"/>
  <c r="II53" i="2"/>
  <c r="IJ53" i="2"/>
  <c r="IK53" i="2"/>
  <c r="IL53" i="2"/>
  <c r="IG53" i="2"/>
  <c r="IN51" i="2"/>
  <c r="IN50" i="2"/>
  <c r="DZ15" i="3" l="1"/>
  <c r="DZ18" i="3"/>
  <c r="EB17" i="3"/>
  <c r="EB19" i="3"/>
  <c r="DZ14" i="3"/>
  <c r="DZ16" i="3"/>
  <c r="EB15" i="3"/>
  <c r="ED15" i="3" s="1"/>
  <c r="EB16" i="3"/>
  <c r="DV53" i="3"/>
  <c r="DZ17" i="3"/>
  <c r="EB18" i="3"/>
  <c r="ED18" i="3" s="1"/>
  <c r="EB14" i="3"/>
  <c r="DU53" i="3"/>
  <c r="DZ19" i="3"/>
  <c r="ED19" i="3" l="1"/>
  <c r="ED17" i="3"/>
  <c r="ED14" i="3"/>
  <c r="ED16" i="3"/>
  <c r="JC14" i="2" l="1"/>
  <c r="JC15" i="2"/>
  <c r="JC16" i="2"/>
  <c r="JC17" i="2"/>
  <c r="JC18" i="2"/>
  <c r="JC19" i="2"/>
  <c r="IZ15" i="2"/>
  <c r="IZ16" i="2"/>
  <c r="IZ17" i="2"/>
  <c r="IZ18" i="2"/>
  <c r="IZ19" i="2"/>
  <c r="IZ14" i="2"/>
  <c r="IX15" i="2"/>
  <c r="IX16" i="2"/>
  <c r="IX17" i="2"/>
  <c r="IX18" i="2"/>
  <c r="IX19" i="2"/>
  <c r="IX14" i="2"/>
  <c r="IN15" i="2"/>
  <c r="IV19" i="2"/>
  <c r="IT19" i="2"/>
  <c r="IR19" i="2"/>
  <c r="IP19" i="2"/>
  <c r="IN19" i="2"/>
  <c r="IL19" i="2"/>
  <c r="IJ19" i="2"/>
  <c r="IV18" i="2"/>
  <c r="IT18" i="2"/>
  <c r="IR18" i="2"/>
  <c r="IP18" i="2"/>
  <c r="IN18" i="2"/>
  <c r="IL18" i="2"/>
  <c r="IJ18" i="2"/>
  <c r="IV17" i="2"/>
  <c r="IT17" i="2"/>
  <c r="IR17" i="2"/>
  <c r="IP17" i="2"/>
  <c r="IN17" i="2"/>
  <c r="IL17" i="2"/>
  <c r="IJ17" i="2"/>
  <c r="IV16" i="2"/>
  <c r="IT16" i="2"/>
  <c r="IR16" i="2"/>
  <c r="IP16" i="2"/>
  <c r="IN16" i="2"/>
  <c r="IL16" i="2"/>
  <c r="IJ16" i="2"/>
  <c r="IV15" i="2"/>
  <c r="IT15" i="2"/>
  <c r="IR15" i="2"/>
  <c r="IP15" i="2"/>
  <c r="IL15" i="2"/>
  <c r="IJ15" i="2"/>
  <c r="IV14" i="2"/>
  <c r="IT14" i="2"/>
  <c r="IR14" i="2"/>
  <c r="IP14" i="2"/>
  <c r="IN14" i="2"/>
  <c r="IL14" i="2"/>
  <c r="IJ14" i="2"/>
  <c r="IH19" i="2"/>
  <c r="IF19" i="2"/>
  <c r="ID19" i="2"/>
  <c r="IB19" i="2"/>
  <c r="HZ19" i="2"/>
  <c r="HX19" i="2"/>
  <c r="HV19" i="2"/>
  <c r="HT19" i="2"/>
  <c r="HR19" i="2"/>
  <c r="IH18" i="2"/>
  <c r="IF18" i="2"/>
  <c r="ID18" i="2"/>
  <c r="IB18" i="2"/>
  <c r="HZ18" i="2"/>
  <c r="HX18" i="2"/>
  <c r="HV18" i="2"/>
  <c r="HT18" i="2"/>
  <c r="HR18" i="2"/>
  <c r="IH17" i="2"/>
  <c r="IF17" i="2"/>
  <c r="ID17" i="2"/>
  <c r="IB17" i="2"/>
  <c r="HZ17" i="2"/>
  <c r="HX17" i="2"/>
  <c r="HV17" i="2"/>
  <c r="HT17" i="2"/>
  <c r="HR17" i="2"/>
  <c r="IH16" i="2"/>
  <c r="IF16" i="2"/>
  <c r="ID16" i="2"/>
  <c r="IB16" i="2"/>
  <c r="HZ16" i="2"/>
  <c r="HX16" i="2"/>
  <c r="HV16" i="2"/>
  <c r="HT16" i="2"/>
  <c r="HR16" i="2"/>
  <c r="IH15" i="2"/>
  <c r="IF15" i="2"/>
  <c r="ID15" i="2"/>
  <c r="IB15" i="2"/>
  <c r="HZ15" i="2"/>
  <c r="HX15" i="2"/>
  <c r="HV15" i="2"/>
  <c r="HT15" i="2"/>
  <c r="HR15" i="2"/>
  <c r="IH14" i="2"/>
  <c r="IF14" i="2"/>
  <c r="ID14" i="2"/>
  <c r="IB14" i="2"/>
  <c r="HZ14" i="2"/>
  <c r="HX14" i="2"/>
  <c r="HV14" i="2"/>
  <c r="HT14" i="2"/>
  <c r="HR14" i="2"/>
  <c r="HP19" i="2"/>
  <c r="HN19" i="2"/>
  <c r="HL19" i="2"/>
  <c r="HJ19" i="2"/>
  <c r="HH19" i="2"/>
  <c r="HF19" i="2"/>
  <c r="HD19" i="2"/>
  <c r="HB19" i="2"/>
  <c r="GZ19" i="2"/>
  <c r="HP18" i="2"/>
  <c r="HN18" i="2"/>
  <c r="HL18" i="2"/>
  <c r="HJ18" i="2"/>
  <c r="HH18" i="2"/>
  <c r="HF18" i="2"/>
  <c r="HD18" i="2"/>
  <c r="HB18" i="2"/>
  <c r="GZ18" i="2"/>
  <c r="HP17" i="2"/>
  <c r="HN17" i="2"/>
  <c r="HL17" i="2"/>
  <c r="HJ17" i="2"/>
  <c r="HH17" i="2"/>
  <c r="HF17" i="2"/>
  <c r="HD17" i="2"/>
  <c r="HB17" i="2"/>
  <c r="GZ17" i="2"/>
  <c r="HP16" i="2"/>
  <c r="HN16" i="2"/>
  <c r="HL16" i="2"/>
  <c r="HJ16" i="2"/>
  <c r="HH16" i="2"/>
  <c r="HF16" i="2"/>
  <c r="HD16" i="2"/>
  <c r="HB16" i="2"/>
  <c r="GZ16" i="2"/>
  <c r="HP15" i="2"/>
  <c r="HN15" i="2"/>
  <c r="HL15" i="2"/>
  <c r="HJ15" i="2"/>
  <c r="HH15" i="2"/>
  <c r="HF15" i="2"/>
  <c r="HD15" i="2"/>
  <c r="HB15" i="2"/>
  <c r="GZ15" i="2"/>
  <c r="HP14" i="2"/>
  <c r="HN14" i="2"/>
  <c r="HL14" i="2"/>
  <c r="HJ14" i="2"/>
  <c r="HH14" i="2"/>
  <c r="HF14" i="2"/>
  <c r="HD14" i="2"/>
  <c r="HB14" i="2"/>
  <c r="GZ14" i="2"/>
  <c r="GX19" i="2"/>
  <c r="GV19" i="2"/>
  <c r="GT19" i="2"/>
  <c r="GR19" i="2"/>
  <c r="GP19" i="2"/>
  <c r="GN19" i="2"/>
  <c r="GL19" i="2"/>
  <c r="GJ19" i="2"/>
  <c r="GH19" i="2"/>
  <c r="GX18" i="2"/>
  <c r="GV18" i="2"/>
  <c r="GT18" i="2"/>
  <c r="GR18" i="2"/>
  <c r="GP18" i="2"/>
  <c r="GN18" i="2"/>
  <c r="GL18" i="2"/>
  <c r="GJ18" i="2"/>
  <c r="GH18" i="2"/>
  <c r="GX17" i="2"/>
  <c r="GV17" i="2"/>
  <c r="GT17" i="2"/>
  <c r="GR17" i="2"/>
  <c r="GP17" i="2"/>
  <c r="GN17" i="2"/>
  <c r="GL17" i="2"/>
  <c r="GJ17" i="2"/>
  <c r="GH17" i="2"/>
  <c r="GX16" i="2"/>
  <c r="GV16" i="2"/>
  <c r="GT16" i="2"/>
  <c r="GR16" i="2"/>
  <c r="GP16" i="2"/>
  <c r="GN16" i="2"/>
  <c r="GL16" i="2"/>
  <c r="GJ16" i="2"/>
  <c r="GH16" i="2"/>
  <c r="GX15" i="2"/>
  <c r="GV15" i="2"/>
  <c r="GT15" i="2"/>
  <c r="GR15" i="2"/>
  <c r="GP15" i="2"/>
  <c r="GN15" i="2"/>
  <c r="GL15" i="2"/>
  <c r="GJ15" i="2"/>
  <c r="GH15" i="2"/>
  <c r="GX14" i="2"/>
  <c r="GV14" i="2"/>
  <c r="GT14" i="2"/>
  <c r="GR14" i="2"/>
  <c r="GP14" i="2"/>
  <c r="GN14" i="2"/>
  <c r="GL14" i="2"/>
  <c r="GJ14" i="2"/>
  <c r="GH14" i="2"/>
  <c r="GF19" i="2"/>
  <c r="GD19" i="2"/>
  <c r="GB19" i="2"/>
  <c r="FZ19" i="2"/>
  <c r="FX19" i="2"/>
  <c r="FV19" i="2"/>
  <c r="FT19" i="2"/>
  <c r="FR19" i="2"/>
  <c r="FP19" i="2"/>
  <c r="GF18" i="2"/>
  <c r="GD18" i="2"/>
  <c r="GB18" i="2"/>
  <c r="FZ18" i="2"/>
  <c r="FX18" i="2"/>
  <c r="FV18" i="2"/>
  <c r="FT18" i="2"/>
  <c r="FR18" i="2"/>
  <c r="FP18" i="2"/>
  <c r="GF17" i="2"/>
  <c r="GD17" i="2"/>
  <c r="GB17" i="2"/>
  <c r="FZ17" i="2"/>
  <c r="FX17" i="2"/>
  <c r="FV17" i="2"/>
  <c r="FT17" i="2"/>
  <c r="FR17" i="2"/>
  <c r="FP17" i="2"/>
  <c r="GF16" i="2"/>
  <c r="GD16" i="2"/>
  <c r="GB16" i="2"/>
  <c r="FZ16" i="2"/>
  <c r="FX16" i="2"/>
  <c r="FV16" i="2"/>
  <c r="FT16" i="2"/>
  <c r="FR16" i="2"/>
  <c r="FP16" i="2"/>
  <c r="GF15" i="2"/>
  <c r="GD15" i="2"/>
  <c r="GB15" i="2"/>
  <c r="FZ15" i="2"/>
  <c r="FX15" i="2"/>
  <c r="FV15" i="2"/>
  <c r="FT15" i="2"/>
  <c r="FR15" i="2"/>
  <c r="FP15" i="2"/>
  <c r="GF14" i="2"/>
  <c r="GD14" i="2"/>
  <c r="GB14" i="2"/>
  <c r="FZ14" i="2"/>
  <c r="FX14" i="2"/>
  <c r="FV14" i="2"/>
  <c r="FT14" i="2"/>
  <c r="FR14" i="2"/>
  <c r="FP14" i="2"/>
  <c r="FN19" i="2"/>
  <c r="FL19" i="2"/>
  <c r="FJ19" i="2"/>
  <c r="FH19" i="2"/>
  <c r="FF19" i="2"/>
  <c r="FD19" i="2"/>
  <c r="FB19" i="2"/>
  <c r="EZ19" i="2"/>
  <c r="EX19" i="2"/>
  <c r="FN18" i="2"/>
  <c r="FL18" i="2"/>
  <c r="FJ18" i="2"/>
  <c r="FH18" i="2"/>
  <c r="FF18" i="2"/>
  <c r="FD18" i="2"/>
  <c r="FB18" i="2"/>
  <c r="EZ18" i="2"/>
  <c r="EX18" i="2"/>
  <c r="FN17" i="2"/>
  <c r="FL17" i="2"/>
  <c r="FJ17" i="2"/>
  <c r="FH17" i="2"/>
  <c r="FF17" i="2"/>
  <c r="FD17" i="2"/>
  <c r="FB17" i="2"/>
  <c r="EZ17" i="2"/>
  <c r="EX17" i="2"/>
  <c r="FN16" i="2"/>
  <c r="FL16" i="2"/>
  <c r="FJ16" i="2"/>
  <c r="FH16" i="2"/>
  <c r="FF16" i="2"/>
  <c r="FD16" i="2"/>
  <c r="FB16" i="2"/>
  <c r="EZ16" i="2"/>
  <c r="EX16" i="2"/>
  <c r="FN15" i="2"/>
  <c r="FL15" i="2"/>
  <c r="FJ15" i="2"/>
  <c r="FH15" i="2"/>
  <c r="FF15" i="2"/>
  <c r="FD15" i="2"/>
  <c r="FB15" i="2"/>
  <c r="EZ15" i="2"/>
  <c r="EX15" i="2"/>
  <c r="FN14" i="2"/>
  <c r="FL14" i="2"/>
  <c r="FJ14" i="2"/>
  <c r="FH14" i="2"/>
  <c r="FF14" i="2"/>
  <c r="FD14" i="2"/>
  <c r="FB14" i="2"/>
  <c r="EZ14" i="2"/>
  <c r="EX14" i="2"/>
  <c r="EV19" i="2"/>
  <c r="ET19" i="2"/>
  <c r="ER19" i="2"/>
  <c r="EP19" i="2"/>
  <c r="EN19" i="2"/>
  <c r="EL19" i="2"/>
  <c r="EJ19" i="2"/>
  <c r="EH19" i="2"/>
  <c r="EF19" i="2"/>
  <c r="EV18" i="2"/>
  <c r="ET18" i="2"/>
  <c r="ER18" i="2"/>
  <c r="EP18" i="2"/>
  <c r="EN18" i="2"/>
  <c r="EL18" i="2"/>
  <c r="EJ18" i="2"/>
  <c r="EH18" i="2"/>
  <c r="EF18" i="2"/>
  <c r="EV17" i="2"/>
  <c r="ET17" i="2"/>
  <c r="ER17" i="2"/>
  <c r="EP17" i="2"/>
  <c r="EN17" i="2"/>
  <c r="EL17" i="2"/>
  <c r="EJ17" i="2"/>
  <c r="EH17" i="2"/>
  <c r="EF17" i="2"/>
  <c r="EV16" i="2"/>
  <c r="ET16" i="2"/>
  <c r="ER16" i="2"/>
  <c r="EP16" i="2"/>
  <c r="EN16" i="2"/>
  <c r="EL16" i="2"/>
  <c r="EJ16" i="2"/>
  <c r="EH16" i="2"/>
  <c r="EF16" i="2"/>
  <c r="EV15" i="2"/>
  <c r="ET15" i="2"/>
  <c r="ER15" i="2"/>
  <c r="EP15" i="2"/>
  <c r="EN15" i="2"/>
  <c r="EL15" i="2"/>
  <c r="EJ15" i="2"/>
  <c r="EH15" i="2"/>
  <c r="EF15" i="2"/>
  <c r="EV14" i="2"/>
  <c r="ET14" i="2"/>
  <c r="ER14" i="2"/>
  <c r="EP14" i="2"/>
  <c r="EN14" i="2"/>
  <c r="EL14" i="2"/>
  <c r="EJ14" i="2"/>
  <c r="EH14" i="2"/>
  <c r="EF14" i="2"/>
  <c r="ED19" i="2"/>
  <c r="EB19" i="2"/>
  <c r="DZ19" i="2"/>
  <c r="DX19" i="2"/>
  <c r="DV19" i="2"/>
  <c r="DT19" i="2"/>
  <c r="DR19" i="2"/>
  <c r="DP19" i="2"/>
  <c r="DN19" i="2"/>
  <c r="ED18" i="2"/>
  <c r="EB18" i="2"/>
  <c r="DZ18" i="2"/>
  <c r="DX18" i="2"/>
  <c r="DV18" i="2"/>
  <c r="DT18" i="2"/>
  <c r="DR18" i="2"/>
  <c r="DP18" i="2"/>
  <c r="DN18" i="2"/>
  <c r="ED17" i="2"/>
  <c r="EB17" i="2"/>
  <c r="DZ17" i="2"/>
  <c r="DX17" i="2"/>
  <c r="DV17" i="2"/>
  <c r="DT17" i="2"/>
  <c r="DR17" i="2"/>
  <c r="DP17" i="2"/>
  <c r="DN17" i="2"/>
  <c r="ED16" i="2"/>
  <c r="EB16" i="2"/>
  <c r="DZ16" i="2"/>
  <c r="DX16" i="2"/>
  <c r="DV16" i="2"/>
  <c r="DT16" i="2"/>
  <c r="DR16" i="2"/>
  <c r="DP16" i="2"/>
  <c r="DN16" i="2"/>
  <c r="ED15" i="2"/>
  <c r="EB15" i="2"/>
  <c r="DZ15" i="2"/>
  <c r="DX15" i="2"/>
  <c r="DV15" i="2"/>
  <c r="DT15" i="2"/>
  <c r="DR15" i="2"/>
  <c r="DP15" i="2"/>
  <c r="DN15" i="2"/>
  <c r="ED14" i="2"/>
  <c r="EB14" i="2"/>
  <c r="DZ14" i="2"/>
  <c r="DX14" i="2"/>
  <c r="DV14" i="2"/>
  <c r="DT14" i="2"/>
  <c r="DR14" i="2"/>
  <c r="DP14" i="2"/>
  <c r="DN14" i="2"/>
  <c r="DL19" i="2"/>
  <c r="DJ19" i="2"/>
  <c r="DH19" i="2"/>
  <c r="DF19" i="2"/>
  <c r="DD19" i="2"/>
  <c r="DB19" i="2"/>
  <c r="CZ19" i="2"/>
  <c r="CX19" i="2"/>
  <c r="CV19" i="2"/>
  <c r="DL18" i="2"/>
  <c r="DJ18" i="2"/>
  <c r="DH18" i="2"/>
  <c r="DF18" i="2"/>
  <c r="DD18" i="2"/>
  <c r="DB18" i="2"/>
  <c r="CZ18" i="2"/>
  <c r="CX18" i="2"/>
  <c r="CV18" i="2"/>
  <c r="DL17" i="2"/>
  <c r="DJ17" i="2"/>
  <c r="DH17" i="2"/>
  <c r="DF17" i="2"/>
  <c r="DD17" i="2"/>
  <c r="DB17" i="2"/>
  <c r="CZ17" i="2"/>
  <c r="CX17" i="2"/>
  <c r="CV17" i="2"/>
  <c r="DL16" i="2"/>
  <c r="DJ16" i="2"/>
  <c r="DH16" i="2"/>
  <c r="DF16" i="2"/>
  <c r="DD16" i="2"/>
  <c r="DB16" i="2"/>
  <c r="CZ16" i="2"/>
  <c r="CX16" i="2"/>
  <c r="CV16" i="2"/>
  <c r="DL15" i="2"/>
  <c r="DJ15" i="2"/>
  <c r="DH15" i="2"/>
  <c r="DF15" i="2"/>
  <c r="DD15" i="2"/>
  <c r="DB15" i="2"/>
  <c r="CZ15" i="2"/>
  <c r="CX15" i="2"/>
  <c r="CV15" i="2"/>
  <c r="DL14" i="2"/>
  <c r="DJ14" i="2"/>
  <c r="DH14" i="2"/>
  <c r="DF14" i="2"/>
  <c r="DD14" i="2"/>
  <c r="DB14" i="2"/>
  <c r="CZ14" i="2"/>
  <c r="CX14" i="2"/>
  <c r="CV14" i="2"/>
  <c r="CT19" i="2"/>
  <c r="CR19" i="2"/>
  <c r="CP19" i="2"/>
  <c r="CN19" i="2"/>
  <c r="CL19" i="2"/>
  <c r="CJ19" i="2"/>
  <c r="CH19" i="2"/>
  <c r="CF19" i="2"/>
  <c r="CD19" i="2"/>
  <c r="CT18" i="2"/>
  <c r="CR18" i="2"/>
  <c r="CP18" i="2"/>
  <c r="CN18" i="2"/>
  <c r="CL18" i="2"/>
  <c r="CJ18" i="2"/>
  <c r="CH18" i="2"/>
  <c r="CF18" i="2"/>
  <c r="CD18" i="2"/>
  <c r="CT17" i="2"/>
  <c r="CR17" i="2"/>
  <c r="CP17" i="2"/>
  <c r="CN17" i="2"/>
  <c r="CL17" i="2"/>
  <c r="CJ17" i="2"/>
  <c r="CH17" i="2"/>
  <c r="CF17" i="2"/>
  <c r="CD17" i="2"/>
  <c r="CT16" i="2"/>
  <c r="CR16" i="2"/>
  <c r="CP16" i="2"/>
  <c r="CN16" i="2"/>
  <c r="CL16" i="2"/>
  <c r="CJ16" i="2"/>
  <c r="CH16" i="2"/>
  <c r="CF16" i="2"/>
  <c r="CD16" i="2"/>
  <c r="CT15" i="2"/>
  <c r="CR15" i="2"/>
  <c r="CP15" i="2"/>
  <c r="CN15" i="2"/>
  <c r="CL15" i="2"/>
  <c r="CJ15" i="2"/>
  <c r="CH15" i="2"/>
  <c r="CF15" i="2"/>
  <c r="CD15" i="2"/>
  <c r="CT14" i="2"/>
  <c r="CR14" i="2"/>
  <c r="CP14" i="2"/>
  <c r="CN14" i="2"/>
  <c r="CL14" i="2"/>
  <c r="CJ14" i="2"/>
  <c r="CH14" i="2"/>
  <c r="CF14" i="2"/>
  <c r="CD14" i="2"/>
  <c r="CB19" i="2"/>
  <c r="BZ19" i="2"/>
  <c r="BX19" i="2"/>
  <c r="BV19" i="2"/>
  <c r="BT19" i="2"/>
  <c r="BR19" i="2"/>
  <c r="BP19" i="2"/>
  <c r="BN19" i="2"/>
  <c r="BL19" i="2"/>
  <c r="CB18" i="2"/>
  <c r="BZ18" i="2"/>
  <c r="BX18" i="2"/>
  <c r="BV18" i="2"/>
  <c r="BT18" i="2"/>
  <c r="BR18" i="2"/>
  <c r="BP18" i="2"/>
  <c r="BN18" i="2"/>
  <c r="BL18" i="2"/>
  <c r="CB17" i="2"/>
  <c r="BZ17" i="2"/>
  <c r="BX17" i="2"/>
  <c r="BV17" i="2"/>
  <c r="BT17" i="2"/>
  <c r="BR17" i="2"/>
  <c r="BP17" i="2"/>
  <c r="BN17" i="2"/>
  <c r="BL17" i="2"/>
  <c r="CB16" i="2"/>
  <c r="BZ16" i="2"/>
  <c r="BX16" i="2"/>
  <c r="BV16" i="2"/>
  <c r="BT16" i="2"/>
  <c r="BR16" i="2"/>
  <c r="BP16" i="2"/>
  <c r="BN16" i="2"/>
  <c r="BL16" i="2"/>
  <c r="CB15" i="2"/>
  <c r="BZ15" i="2"/>
  <c r="BX15" i="2"/>
  <c r="BV15" i="2"/>
  <c r="BT15" i="2"/>
  <c r="BR15" i="2"/>
  <c r="BP15" i="2"/>
  <c r="BN15" i="2"/>
  <c r="BL15" i="2"/>
  <c r="CB14" i="2"/>
  <c r="BZ14" i="2"/>
  <c r="BX14" i="2"/>
  <c r="BV14" i="2"/>
  <c r="BT14" i="2"/>
  <c r="BR14" i="2"/>
  <c r="BP14" i="2"/>
  <c r="BN14" i="2"/>
  <c r="BL14" i="2"/>
  <c r="BJ19" i="2"/>
  <c r="BH19" i="2"/>
  <c r="BF19" i="2"/>
  <c r="BD19" i="2"/>
  <c r="BB19" i="2"/>
  <c r="AZ19" i="2"/>
  <c r="AX19" i="2"/>
  <c r="AV19" i="2"/>
  <c r="AT19" i="2"/>
  <c r="BJ18" i="2"/>
  <c r="BH18" i="2"/>
  <c r="BF18" i="2"/>
  <c r="BD18" i="2"/>
  <c r="BB18" i="2"/>
  <c r="AZ18" i="2"/>
  <c r="AX18" i="2"/>
  <c r="AV18" i="2"/>
  <c r="AT18" i="2"/>
  <c r="BJ17" i="2"/>
  <c r="BH17" i="2"/>
  <c r="BF17" i="2"/>
  <c r="BD17" i="2"/>
  <c r="BB17" i="2"/>
  <c r="AZ17" i="2"/>
  <c r="AX17" i="2"/>
  <c r="AV17" i="2"/>
  <c r="AT17" i="2"/>
  <c r="BJ16" i="2"/>
  <c r="BH16" i="2"/>
  <c r="BF16" i="2"/>
  <c r="BD16" i="2"/>
  <c r="BB16" i="2"/>
  <c r="AZ16" i="2"/>
  <c r="AX16" i="2"/>
  <c r="AV16" i="2"/>
  <c r="AT16" i="2"/>
  <c r="BJ15" i="2"/>
  <c r="BH15" i="2"/>
  <c r="BF15" i="2"/>
  <c r="BD15" i="2"/>
  <c r="BB15" i="2"/>
  <c r="AZ15" i="2"/>
  <c r="AX15" i="2"/>
  <c r="AV15" i="2"/>
  <c r="AT15" i="2"/>
  <c r="BJ14" i="2"/>
  <c r="BH14" i="2"/>
  <c r="BF14" i="2"/>
  <c r="BD14" i="2"/>
  <c r="BB14" i="2"/>
  <c r="AZ14" i="2"/>
  <c r="AX14" i="2"/>
  <c r="AV14" i="2"/>
  <c r="AT14" i="2"/>
  <c r="AR19" i="2"/>
  <c r="AR18" i="2"/>
  <c r="AR17" i="2"/>
  <c r="AR16" i="2"/>
  <c r="AR15" i="2"/>
  <c r="AR14" i="2"/>
  <c r="AP19" i="2"/>
  <c r="AP18" i="2"/>
  <c r="AP17" i="2"/>
  <c r="AP16" i="2"/>
  <c r="AP15" i="2"/>
  <c r="AP14" i="2"/>
  <c r="AN19" i="2"/>
  <c r="AN18" i="2"/>
  <c r="AN17" i="2"/>
  <c r="AN16" i="2"/>
  <c r="AN15" i="2"/>
  <c r="AN14" i="2"/>
  <c r="AL19" i="2"/>
  <c r="AL18" i="2"/>
  <c r="AL17" i="2"/>
  <c r="AL16" i="2"/>
  <c r="AL15" i="2"/>
  <c r="AL14" i="2"/>
  <c r="AJ19" i="2"/>
  <c r="AJ18" i="2"/>
  <c r="AJ17" i="2"/>
  <c r="AJ16" i="2"/>
  <c r="AJ15" i="2"/>
  <c r="AJ14" i="2"/>
  <c r="AH19" i="2"/>
  <c r="AH18" i="2"/>
  <c r="AH17" i="2"/>
  <c r="AH16" i="2"/>
  <c r="AH15" i="2"/>
  <c r="AH14" i="2"/>
  <c r="AF19" i="2"/>
  <c r="AF18" i="2"/>
  <c r="AF17" i="2"/>
  <c r="AF16" i="2"/>
  <c r="AF15" i="2"/>
  <c r="AF14" i="2"/>
  <c r="AD19" i="2"/>
  <c r="AD18" i="2"/>
  <c r="AD17" i="2"/>
  <c r="AD16" i="2"/>
  <c r="AD15" i="2"/>
  <c r="AD14" i="2"/>
  <c r="AB19" i="2"/>
  <c r="AB18" i="2"/>
  <c r="AB17" i="2"/>
  <c r="AB16" i="2"/>
  <c r="AB15" i="2"/>
  <c r="AB14" i="2"/>
  <c r="Z19" i="2"/>
  <c r="Z18" i="2"/>
  <c r="Z17" i="2"/>
  <c r="Z16" i="2"/>
  <c r="Z15" i="2"/>
  <c r="Z14" i="2"/>
  <c r="X19" i="2"/>
  <c r="X18" i="2"/>
  <c r="X17" i="2"/>
  <c r="X16" i="2"/>
  <c r="X15" i="2"/>
  <c r="X14" i="2"/>
  <c r="V19" i="2"/>
  <c r="V18" i="2"/>
  <c r="V17" i="2"/>
  <c r="V16" i="2"/>
  <c r="V15" i="2"/>
  <c r="V14" i="2"/>
  <c r="T19" i="2"/>
  <c r="T18" i="2"/>
  <c r="T17" i="2"/>
  <c r="T16" i="2"/>
  <c r="T15" i="2"/>
  <c r="T14" i="2"/>
  <c r="R19" i="2"/>
  <c r="R18" i="2"/>
  <c r="R17" i="2"/>
  <c r="R16" i="2"/>
  <c r="R15" i="2"/>
  <c r="R14" i="2"/>
  <c r="P19" i="2"/>
  <c r="P18" i="2"/>
  <c r="P17" i="2"/>
  <c r="P16" i="2"/>
  <c r="P15" i="2"/>
  <c r="P14" i="2"/>
  <c r="N19" i="2"/>
  <c r="N18" i="2"/>
  <c r="N17" i="2"/>
  <c r="N16" i="2"/>
  <c r="N15" i="2"/>
  <c r="N14" i="2"/>
  <c r="L19" i="2"/>
  <c r="L18" i="2"/>
  <c r="L17" i="2"/>
  <c r="L16" i="2"/>
  <c r="L15" i="2"/>
  <c r="L14" i="2"/>
  <c r="J19" i="2"/>
  <c r="J18" i="2"/>
  <c r="J17" i="2"/>
  <c r="J16" i="2"/>
  <c r="J15" i="2"/>
  <c r="J14" i="2"/>
  <c r="H19" i="2"/>
  <c r="H18" i="2"/>
  <c r="H17" i="2"/>
  <c r="H16" i="2"/>
  <c r="H15" i="2"/>
  <c r="H14" i="2"/>
  <c r="F19" i="2"/>
  <c r="F18" i="2"/>
  <c r="F17" i="2"/>
  <c r="F16" i="2"/>
  <c r="F15" i="2"/>
  <c r="F14" i="2"/>
  <c r="D19" i="2"/>
  <c r="D18" i="2"/>
  <c r="D17" i="2"/>
  <c r="D16" i="2"/>
  <c r="D15" i="2"/>
  <c r="D14" i="2"/>
  <c r="B19" i="2"/>
  <c r="B18" i="2"/>
  <c r="B17" i="2"/>
  <c r="B16" i="2"/>
  <c r="B15" i="2"/>
  <c r="B14" i="2"/>
  <c r="Y50" i="1" l="1"/>
  <c r="W63" i="1"/>
  <c r="D66" i="1" l="1"/>
  <c r="D65" i="1"/>
  <c r="D64" i="1"/>
  <c r="D63" i="1"/>
  <c r="M64" i="1"/>
  <c r="M66" i="1"/>
  <c r="M65" i="1"/>
  <c r="M63" i="1"/>
  <c r="W66" i="1"/>
  <c r="W65" i="1"/>
  <c r="W64" i="1"/>
  <c r="AG64" i="1"/>
  <c r="AG65" i="1"/>
  <c r="AG66" i="1"/>
  <c r="AI53" i="1"/>
  <c r="AI52" i="1"/>
  <c r="AI51" i="1"/>
  <c r="Y53" i="1"/>
  <c r="Y52" i="1"/>
  <c r="Y51" i="1"/>
  <c r="O53" i="1"/>
  <c r="O52" i="1"/>
  <c r="O51" i="1"/>
  <c r="O50" i="1"/>
  <c r="F51" i="1"/>
  <c r="F52" i="1"/>
  <c r="F53" i="1"/>
  <c r="F50" i="1"/>
  <c r="AK52" i="1"/>
  <c r="AJ50" i="1"/>
  <c r="JA3" i="2" l="1"/>
  <c r="JA4" i="2"/>
  <c r="JA5" i="2"/>
  <c r="IY3" i="2"/>
  <c r="IY4" i="2"/>
  <c r="IY5" i="2"/>
  <c r="IY2" i="2"/>
  <c r="JA2" i="2"/>
  <c r="IZ3" i="2"/>
  <c r="IZ4" i="2"/>
  <c r="IZ5" i="2"/>
  <c r="IZ2" i="2"/>
  <c r="IY8" i="2"/>
  <c r="IY9" i="2"/>
  <c r="IY10" i="2"/>
  <c r="IY7" i="2"/>
  <c r="IX3" i="2"/>
  <c r="IX4" i="2"/>
  <c r="IX5" i="2"/>
  <c r="IX2" i="2"/>
  <c r="AE56" i="1"/>
  <c r="AG56" i="1" s="1"/>
  <c r="AE57" i="1"/>
  <c r="AG57" i="1" s="1"/>
  <c r="AE59" i="1"/>
  <c r="AG59" i="1" s="1"/>
  <c r="AE55" i="1"/>
  <c r="AG55" i="1" s="1"/>
  <c r="W59" i="1"/>
  <c r="M59" i="1"/>
  <c r="E59" i="1"/>
  <c r="U58" i="1"/>
  <c r="K58" i="1"/>
  <c r="C58" i="1"/>
  <c r="AE58" i="1" s="1"/>
  <c r="AG58" i="1" s="1"/>
  <c r="W55" i="1"/>
  <c r="M55" i="1"/>
  <c r="E55" i="1"/>
  <c r="CB27" i="1"/>
  <c r="CB26" i="1"/>
  <c r="CB25" i="1"/>
  <c r="CB24" i="1"/>
  <c r="EM10" i="1"/>
  <c r="EM8" i="1"/>
  <c r="EM9" i="1"/>
  <c r="EM7" i="1"/>
  <c r="AK50" i="1" l="1"/>
  <c r="AL50" i="1"/>
  <c r="AK51" i="1"/>
  <c r="AL51" i="1"/>
  <c r="AL52" i="1"/>
  <c r="AK53" i="1"/>
  <c r="AL53" i="1"/>
  <c r="AJ51" i="1"/>
  <c r="AJ54" i="1" s="1"/>
  <c r="AJ52" i="1"/>
  <c r="AJ53" i="1"/>
  <c r="AL54" i="1" l="1"/>
  <c r="AK54" i="1"/>
  <c r="AN39" i="1"/>
  <c r="AN38" i="1"/>
  <c r="AN37" i="1"/>
  <c r="AN36" i="1"/>
  <c r="AQ34" i="1"/>
  <c r="AP34" i="1"/>
  <c r="AO34" i="1"/>
  <c r="AN34" i="1"/>
  <c r="AQ33" i="1"/>
  <c r="AP33" i="1"/>
  <c r="AO33" i="1"/>
  <c r="AN33" i="1"/>
  <c r="AQ32" i="1"/>
  <c r="AP32" i="1"/>
  <c r="AO32" i="1"/>
  <c r="AN32" i="1"/>
  <c r="AQ31" i="1"/>
  <c r="AP31" i="1"/>
  <c r="AO31" i="1"/>
  <c r="AN31" i="1"/>
  <c r="CE22" i="1" l="1"/>
  <c r="CD22" i="1"/>
  <c r="CC22" i="1"/>
  <c r="CB22" i="1"/>
  <c r="CE21" i="1"/>
  <c r="CD21" i="1"/>
  <c r="CC21" i="1"/>
  <c r="CB21" i="1"/>
  <c r="CE20" i="1"/>
  <c r="CD20" i="1"/>
  <c r="CC20" i="1"/>
  <c r="CB20" i="1"/>
  <c r="CE19" i="1"/>
  <c r="CD19" i="1"/>
  <c r="CC19" i="1"/>
  <c r="CB19" i="1"/>
  <c r="EO5" i="1" l="1"/>
  <c r="EN5" i="1"/>
  <c r="EM5" i="1"/>
  <c r="EL5" i="1"/>
  <c r="EO4" i="1"/>
  <c r="EN4" i="1"/>
  <c r="EM4" i="1"/>
  <c r="EL4" i="1"/>
  <c r="EO3" i="1"/>
  <c r="EN3" i="1"/>
  <c r="EM3" i="1"/>
  <c r="EL3" i="1"/>
  <c r="EO2" i="1"/>
  <c r="EN2" i="1"/>
  <c r="EM2" i="1"/>
  <c r="EL2" i="1"/>
</calcChain>
</file>

<file path=xl/comments1.xml><?xml version="1.0" encoding="utf-8"?>
<comments xmlns="http://schemas.openxmlformats.org/spreadsheetml/2006/main">
  <authors>
    <author>UE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Agresywna/defensywna we wszystkich horyzntach pomiaru
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Agresywna/defensywna we wszystkich horyzntach pomiaru
</t>
        </r>
      </text>
    </comment>
    <comment ref="T55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Agresywna/defensywna we wszystkich horyzntach pomiaru
</t>
        </r>
      </text>
    </comment>
    <comment ref="AC55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Agresywna/defensywna we wszystkich horyzntach pomiaru
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Wraz ze wzrostem wydłużania horyzontu stóp zwrotu
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Wraz ze wzrostem wydłużania horyzontu stóp zwrotu
</t>
        </r>
      </text>
    </comment>
    <comment ref="T59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Wraz ze wzrostem wydłużania horyzontu stóp zwrotu
</t>
        </r>
      </text>
    </comment>
    <comment ref="AC59" authorId="0" shapeId="0">
      <text>
        <r>
          <rPr>
            <b/>
            <sz val="9"/>
            <color indexed="81"/>
            <rFont val="Tahoma"/>
            <family val="2"/>
            <charset val="238"/>
          </rPr>
          <t>UE:</t>
        </r>
        <r>
          <rPr>
            <sz val="9"/>
            <color indexed="81"/>
            <rFont val="Tahoma"/>
            <family val="2"/>
            <charset val="238"/>
          </rPr>
          <t xml:space="preserve">
Wraz ze wzrostem wydłużania horyzontu stóp zwrotu
</t>
        </r>
      </text>
    </comment>
  </commentList>
</comments>
</file>

<file path=xl/connections.xml><?xml version="1.0" encoding="utf-8"?>
<connections xmlns="http://schemas.openxmlformats.org/spreadsheetml/2006/main">
  <connection id="1" name="bdx_d12111111212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" name="bdx_d12111111212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3" name="bdx_d12111111213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4" name="bdx_d12111111213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5" name="bdx_d1211111123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6" name="bdx_d1211111123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7" name="bdx_d121111117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8" name="bdx_d121111117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9" name="bdx_d1211111212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0" name="bdx_d1211111212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1" name="bdx_d1211111213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2" name="bdx_d1211111213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3" name="bdx_d121111123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4" name="bdx_d121111123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5" name="bdx_d12111117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6" name="bdx_d12111117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7" name="bdx_d12111121212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8" name="bdx_d12111121212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19" name="bdx_d12111121213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0" name="bdx_d12111121213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1" name="bdx_d1211112123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2" name="bdx_d1211112123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3" name="bdx_d121111217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4" name="bdx_d121111217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5" name="bdx_d1211112212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6" name="bdx_d1211112212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7" name="bdx_d1211112213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8" name="bdx_d1211112213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29" name="bdx_d121111223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30" name="bdx_d121111223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31" name="bdx_d12111127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  <connection id="32" name="bdx_d121111271" type="6" refreshedVersion="3" background="1" saveData="1">
    <textPr codePage="852" sourceFile="C:\Users\Bartek\Desktop\bdx_d.csv" decimal="," thousands=" " tab="0" comma="1">
      <textFields count="6">
        <textField type="skip"/>
        <textField type="skip"/>
        <textField type="skip"/>
        <textField type="skip"/>
        <textField/>
        <textField type="skip"/>
      </textFields>
    </textPr>
  </connection>
</connections>
</file>

<file path=xl/sharedStrings.xml><?xml version="1.0" encoding="utf-8"?>
<sst xmlns="http://schemas.openxmlformats.org/spreadsheetml/2006/main" count="3742" uniqueCount="218">
  <si>
    <t>ASSECOSEE</t>
  </si>
  <si>
    <t>R^2</t>
  </si>
  <si>
    <t>ASSECOBS</t>
  </si>
  <si>
    <t>MENNICA</t>
  </si>
  <si>
    <t>ALUMETAL</t>
  </si>
  <si>
    <t>AGORA</t>
  </si>
  <si>
    <t>NEWAG</t>
  </si>
  <si>
    <t>WAWEL</t>
  </si>
  <si>
    <t>ENTER</t>
  </si>
  <si>
    <t>PEP</t>
  </si>
  <si>
    <t>APATOR</t>
  </si>
  <si>
    <t>RYVU</t>
  </si>
  <si>
    <t>SANOK</t>
  </si>
  <si>
    <t>SNIEZKA</t>
  </si>
  <si>
    <t>ACAAUTOGAZ</t>
  </si>
  <si>
    <t>BORYSZEW</t>
  </si>
  <si>
    <t>FERRO</t>
  </si>
  <si>
    <t>AUTOPARTNER</t>
  </si>
  <si>
    <t>MLPGROUP</t>
  </si>
  <si>
    <t>COMP</t>
  </si>
  <si>
    <t>STALEXP</t>
  </si>
  <si>
    <t>ABPL</t>
  </si>
  <si>
    <t>SELVITA</t>
  </si>
  <si>
    <t>RAINBOW</t>
  </si>
  <si>
    <t>ATAL</t>
  </si>
  <si>
    <t>CPRGROUP</t>
  </si>
  <si>
    <t>VIGOSYS</t>
  </si>
  <si>
    <t>POLICE</t>
  </si>
  <si>
    <t>KOGENERA</t>
  </si>
  <si>
    <t>DATAWALK</t>
  </si>
  <si>
    <t>AMBRA</t>
  </si>
  <si>
    <t>OPONEO</t>
  </si>
  <si>
    <t>TIM</t>
  </si>
  <si>
    <t>PHN</t>
  </si>
  <si>
    <t>VOXEL</t>
  </si>
  <si>
    <t>BOS</t>
  </si>
  <si>
    <t>ATMGRUPA</t>
  </si>
  <si>
    <t>MANGATA</t>
  </si>
  <si>
    <t>ZEPAK</t>
  </si>
  <si>
    <t>PCCROKITA</t>
  </si>
  <si>
    <t>DEBICA</t>
  </si>
  <si>
    <t>ASBIS</t>
  </si>
  <si>
    <t>POLIMEXMS</t>
  </si>
  <si>
    <t>WIELTON</t>
  </si>
  <si>
    <t>R22</t>
  </si>
  <si>
    <t>BIOTON</t>
  </si>
  <si>
    <t>TOYA</t>
  </si>
  <si>
    <t>ARCHICOM</t>
  </si>
  <si>
    <t>TORPOL</t>
  </si>
  <si>
    <t>UNIBEP</t>
  </si>
  <si>
    <t>ASTARTA</t>
  </si>
  <si>
    <t>MCI</t>
  </si>
  <si>
    <t>INSTALKRK</t>
  </si>
  <si>
    <t>LENTEX</t>
  </si>
  <si>
    <t>PEKABEX</t>
  </si>
  <si>
    <t>ARCTIC</t>
  </si>
  <si>
    <t>MEDICALG</t>
  </si>
  <si>
    <t>UNIMOT</t>
  </si>
  <si>
    <t>CIGAMES</t>
  </si>
  <si>
    <t>OAT</t>
  </si>
  <si>
    <t>TRAKCJA</t>
  </si>
  <si>
    <t>EKOEXPORT</t>
  </si>
  <si>
    <t>VOTUM</t>
  </si>
  <si>
    <t>MLSYSTEM</t>
  </si>
  <si>
    <t>ULTGAMES</t>
  </si>
  <si>
    <t>MERCATOR</t>
  </si>
  <si>
    <t>RAFAKO</t>
  </si>
  <si>
    <t>SERINUS</t>
  </si>
  <si>
    <t>BOOMBIT</t>
  </si>
  <si>
    <t>BAH</t>
  </si>
  <si>
    <t>PRAIRE</t>
  </si>
  <si>
    <t>Średnia beta</t>
  </si>
  <si>
    <t>Średni R^2</t>
  </si>
  <si>
    <t>Odchylenie bety</t>
  </si>
  <si>
    <t>Odchylenie R^2</t>
  </si>
  <si>
    <t>Najwyższy R^2</t>
  </si>
  <si>
    <t>Najniższa beta</t>
  </si>
  <si>
    <t>Najwyższa beta</t>
  </si>
  <si>
    <t>Beta dzienna</t>
  </si>
  <si>
    <t>Beta tygodniowa</t>
  </si>
  <si>
    <t>Beta dwutygodniowa</t>
  </si>
  <si>
    <t>Beta miesięczna</t>
  </si>
  <si>
    <t>Licz jeżeli</t>
  </si>
  <si>
    <t>A/D</t>
  </si>
  <si>
    <t>TAK</t>
  </si>
  <si>
    <t>NIE</t>
  </si>
  <si>
    <t>Malejąca beta</t>
  </si>
  <si>
    <t>Rosnąca beta</t>
  </si>
  <si>
    <t>Wzrost R^2</t>
  </si>
  <si>
    <t>najwyższy R^2</t>
  </si>
  <si>
    <t>najwyższa beta</t>
  </si>
  <si>
    <t>najniższa beta</t>
  </si>
  <si>
    <t>TAK/NIE</t>
  </si>
  <si>
    <t xml:space="preserve">jednostronne określenie </t>
  </si>
  <si>
    <t>ING</t>
  </si>
  <si>
    <t>KETY</t>
  </si>
  <si>
    <t>ASSECO</t>
  </si>
  <si>
    <t>MILLENIUM</t>
  </si>
  <si>
    <t>AMREST</t>
  </si>
  <si>
    <t>KRUK</t>
  </si>
  <si>
    <t>KERNEL</t>
  </si>
  <si>
    <t>BUDIMEX</t>
  </si>
  <si>
    <t>INTERCARS</t>
  </si>
  <si>
    <t>HANDLOWY</t>
  </si>
  <si>
    <t>GTC</t>
  </si>
  <si>
    <t>WIRTUALNA</t>
  </si>
  <si>
    <t>EUROCASH</t>
  </si>
  <si>
    <t>ENERGA</t>
  </si>
  <si>
    <t>BENEFIT</t>
  </si>
  <si>
    <t>ENEA</t>
  </si>
  <si>
    <t>DEVELIA</t>
  </si>
  <si>
    <t>GRUPAAZOTY</t>
  </si>
  <si>
    <t>BNPPL</t>
  </si>
  <si>
    <t>GPW</t>
  </si>
  <si>
    <t>COMARCH</t>
  </si>
  <si>
    <t>TSGAMES</t>
  </si>
  <si>
    <t>11BIT</t>
  </si>
  <si>
    <t>CIECH</t>
  </si>
  <si>
    <t>ECHO</t>
  </si>
  <si>
    <t>DOMDEV</t>
  </si>
  <si>
    <t>FAMUR</t>
  </si>
  <si>
    <t>AMICA</t>
  </si>
  <si>
    <t>CLNPHARMA</t>
  </si>
  <si>
    <t>VRG</t>
  </si>
  <si>
    <t>LIVECHAT</t>
  </si>
  <si>
    <t>FORTE</t>
  </si>
  <si>
    <t>NEUCA</t>
  </si>
  <si>
    <t>PLAYWAY</t>
  </si>
  <si>
    <t>PKP</t>
  </si>
  <si>
    <t>MABION</t>
  </si>
  <si>
    <t>STALPROD</t>
  </si>
  <si>
    <t>BOGDANKA</t>
  </si>
  <si>
    <t>GETINOBLE</t>
  </si>
  <si>
    <t>mWIG40</t>
  </si>
  <si>
    <t>sWIG80</t>
  </si>
  <si>
    <t>PKOBP</t>
  </si>
  <si>
    <t>PZU</t>
  </si>
  <si>
    <t>CDPROJEKT</t>
  </si>
  <si>
    <t>PKNORLEN</t>
  </si>
  <si>
    <t>PEKAO</t>
  </si>
  <si>
    <t>KGHM</t>
  </si>
  <si>
    <t>LPP</t>
  </si>
  <si>
    <t>SANPL</t>
  </si>
  <si>
    <t>DINO</t>
  </si>
  <si>
    <t>CYFRPLSAT</t>
  </si>
  <si>
    <t>LOTOS</t>
  </si>
  <si>
    <t>PGNIG</t>
  </si>
  <si>
    <t>MBANK</t>
  </si>
  <si>
    <t>ORANGEPL</t>
  </si>
  <si>
    <t>PGE</t>
  </si>
  <si>
    <t>CCC</t>
  </si>
  <si>
    <t>ALIOR</t>
  </si>
  <si>
    <t>TAURONPE</t>
  </si>
  <si>
    <t>JSW</t>
  </si>
  <si>
    <t>WIG20</t>
  </si>
  <si>
    <t>sWIG80 (70 zakwalifikowanych)</t>
  </si>
  <si>
    <t>WIG20 (19 zakwalifikowanych)</t>
  </si>
  <si>
    <t>mWIG40 (39 zakwalifikowanych)</t>
  </si>
  <si>
    <t>Całość (128 przypadków)</t>
  </si>
  <si>
    <t>Dzienne</t>
  </si>
  <si>
    <t>Tygodniowe</t>
  </si>
  <si>
    <t>Dwutygodniowe</t>
  </si>
  <si>
    <t>Miesięczne</t>
  </si>
  <si>
    <t>Brak kierunku bety</t>
  </si>
  <si>
    <t>SUMA</t>
  </si>
  <si>
    <t>Błąd standardowy średniej</t>
  </si>
  <si>
    <t>Względny błąd losowy</t>
  </si>
  <si>
    <t>Różnice</t>
  </si>
  <si>
    <t>d-t</t>
  </si>
  <si>
    <t>d-dw</t>
  </si>
  <si>
    <t>d-m</t>
  </si>
  <si>
    <t>t-dw</t>
  </si>
  <si>
    <t>t-m</t>
  </si>
  <si>
    <t>dw-m</t>
  </si>
  <si>
    <t>Średnia różnic</t>
  </si>
  <si>
    <t>Odchylenie różnic</t>
  </si>
  <si>
    <t>t</t>
  </si>
  <si>
    <t>n=</t>
  </si>
  <si>
    <t>p&lt;0,01</t>
  </si>
  <si>
    <t>p&lt;0,05</t>
  </si>
  <si>
    <t>nieistotne</t>
  </si>
  <si>
    <t>d</t>
  </si>
  <si>
    <t>Test z: z dwiema próbami dla średnich</t>
  </si>
  <si>
    <t>Zmienna 1</t>
  </si>
  <si>
    <t>Zmienna 2</t>
  </si>
  <si>
    <t>Średnia</t>
  </si>
  <si>
    <t>Znana wariancja</t>
  </si>
  <si>
    <t>Obserwacje</t>
  </si>
  <si>
    <t>Różnica średnich wg hipotezy</t>
  </si>
  <si>
    <t>z</t>
  </si>
  <si>
    <t>P(Z&lt;=z) jednostronny</t>
  </si>
  <si>
    <t>Test z jednostronny</t>
  </si>
  <si>
    <t>Test z dwustronny</t>
  </si>
  <si>
    <t>wariancja</t>
  </si>
  <si>
    <t>średnia różnic</t>
  </si>
  <si>
    <t>odchylenie różnic</t>
  </si>
  <si>
    <t>Test t: z dwiema próbami zakładający nierówne wariancje</t>
  </si>
  <si>
    <t>Wariancja</t>
  </si>
  <si>
    <t>df</t>
  </si>
  <si>
    <t>t Stat</t>
  </si>
  <si>
    <t>P(T&lt;=t) jednostronny</t>
  </si>
  <si>
    <t>Test T jednostronny</t>
  </si>
  <si>
    <t>P(T&lt;=t) dwustronny</t>
  </si>
  <si>
    <t>Test t dwustronny</t>
  </si>
  <si>
    <t>Test t: z dwiema próbami dla średnich</t>
  </si>
  <si>
    <t>Korelacja Pearsona</t>
  </si>
  <si>
    <t>Test  na normalność rozkładu</t>
  </si>
  <si>
    <t>Lilleforsa</t>
  </si>
  <si>
    <t>Kołmogorova-Smirnova</t>
  </si>
  <si>
    <t>Shapiro-Wilka</t>
  </si>
  <si>
    <t>Całość próby badawczej (128 przypadków)</t>
  </si>
  <si>
    <t>Szczegółowe charakterystyki</t>
  </si>
  <si>
    <t>Całość</t>
  </si>
  <si>
    <t>p&lt;0,1</t>
  </si>
  <si>
    <t>Daily beta</t>
  </si>
  <si>
    <t>Weekly beta</t>
  </si>
  <si>
    <t>Biweekly beta</t>
  </si>
  <si>
    <t>Monthly 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</si>
</sst>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"/>
    <numFmt numFmtId="165" formatCode="0.00000"/>
    <numFmt numFmtId="166" formatCode="0.000000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0" borderId="0" xfId="0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3" borderId="0" xfId="1" applyNumberFormat="1" applyFont="1" applyFill="1" applyBorder="1"/>
    <xf numFmtId="164" fontId="0" fillId="2" borderId="0" xfId="1" applyNumberFormat="1" applyFont="1" applyFill="1" applyBorder="1"/>
    <xf numFmtId="164" fontId="0" fillId="0" borderId="0" xfId="0" applyNumberFormat="1" applyFill="1" applyBorder="1"/>
    <xf numFmtId="164" fontId="0" fillId="0" borderId="0" xfId="1" applyNumberFormat="1" applyFont="1" applyFill="1" applyAlignment="1"/>
    <xf numFmtId="164" fontId="0" fillId="3" borderId="0" xfId="1" applyNumberFormat="1" applyFont="1" applyFill="1" applyAlignment="1"/>
    <xf numFmtId="164" fontId="0" fillId="0" borderId="0" xfId="0" applyNumberFormat="1" applyBorder="1"/>
    <xf numFmtId="164" fontId="0" fillId="2" borderId="0" xfId="0" applyNumberFormat="1" applyFill="1" applyBorder="1"/>
    <xf numFmtId="164" fontId="0" fillId="4" borderId="0" xfId="0" applyNumberFormat="1" applyFill="1" applyBorder="1"/>
    <xf numFmtId="164" fontId="0" fillId="3" borderId="0" xfId="0" applyNumberFormat="1" applyFill="1" applyBorder="1"/>
    <xf numFmtId="0" fontId="0" fillId="0" borderId="0" xfId="0" applyNumberFormat="1" applyFill="1" applyBorder="1"/>
    <xf numFmtId="2" fontId="0" fillId="0" borderId="0" xfId="1" applyNumberFormat="1" applyFont="1" applyFill="1" applyAlignment="1"/>
    <xf numFmtId="0" fontId="0" fillId="0" borderId="0" xfId="0" applyBorder="1" applyAlignment="1"/>
    <xf numFmtId="0" fontId="0" fillId="0" borderId="0" xfId="0" applyFill="1" applyBorder="1" applyAlignment="1"/>
    <xf numFmtId="2" fontId="0" fillId="4" borderId="0" xfId="1" applyNumberFormat="1" applyFont="1" applyFill="1" applyBorder="1"/>
    <xf numFmtId="2" fontId="0" fillId="0" borderId="0" xfId="1" applyNumberFormat="1" applyFont="1" applyFill="1" applyBorder="1"/>
    <xf numFmtId="2" fontId="0" fillId="3" borderId="0" xfId="1" applyNumberFormat="1" applyFont="1" applyFill="1" applyAlignment="1"/>
    <xf numFmtId="164" fontId="0" fillId="4" borderId="0" xfId="1" applyNumberFormat="1" applyFont="1" applyFill="1" applyAlignment="1"/>
    <xf numFmtId="164" fontId="0" fillId="3" borderId="0" xfId="0" applyNumberFormat="1" applyFill="1"/>
    <xf numFmtId="164" fontId="0" fillId="0" borderId="0" xfId="0" applyNumberFormat="1"/>
    <xf numFmtId="164" fontId="0" fillId="4" borderId="0" xfId="0" applyNumberFormat="1" applyFill="1"/>
    <xf numFmtId="164" fontId="0" fillId="2" borderId="0" xfId="1" applyNumberFormat="1" applyFont="1" applyFill="1" applyAlignment="1"/>
    <xf numFmtId="164" fontId="0" fillId="2" borderId="0" xfId="0" applyNumberFormat="1" applyFill="1"/>
    <xf numFmtId="2" fontId="0" fillId="4" borderId="0" xfId="1" applyNumberFormat="1" applyFont="1" applyFill="1" applyAlignment="1"/>
    <xf numFmtId="2" fontId="0" fillId="2" borderId="0" xfId="1" applyNumberFormat="1" applyFont="1" applyFill="1" applyAlignment="1"/>
    <xf numFmtId="0" fontId="0" fillId="5" borderId="0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6" borderId="0" xfId="0" applyFill="1" applyBorder="1"/>
    <xf numFmtId="2" fontId="0" fillId="4" borderId="0" xfId="0" applyNumberFormat="1" applyFill="1" applyBorder="1"/>
    <xf numFmtId="2" fontId="0" fillId="0" borderId="0" xfId="0" applyNumberFormat="1" applyFill="1" applyBorder="1"/>
    <xf numFmtId="0" fontId="0" fillId="0" borderId="0" xfId="0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 applyBorder="1" applyAlignment="1">
      <alignment wrapText="1"/>
    </xf>
    <xf numFmtId="2" fontId="0" fillId="5" borderId="0" xfId="1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2" xfId="0" applyBorder="1" applyAlignment="1">
      <alignment horizontal="center"/>
    </xf>
    <xf numFmtId="2" fontId="0" fillId="3" borderId="2" xfId="1" applyNumberFormat="1" applyFont="1" applyFill="1" applyBorder="1" applyAlignment="1"/>
    <xf numFmtId="164" fontId="0" fillId="0" borderId="2" xfId="1" applyNumberFormat="1" applyFont="1" applyFill="1" applyBorder="1" applyAlignment="1"/>
    <xf numFmtId="164" fontId="0" fillId="0" borderId="2" xfId="0" applyNumberFormat="1" applyBorder="1"/>
    <xf numFmtId="164" fontId="0" fillId="4" borderId="2" xfId="1" applyNumberFormat="1" applyFont="1" applyFill="1" applyBorder="1" applyAlignment="1"/>
    <xf numFmtId="0" fontId="0" fillId="0" borderId="2" xfId="0" applyBorder="1"/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/>
    <xf numFmtId="0" fontId="0" fillId="0" borderId="2" xfId="0" applyFill="1" applyBorder="1"/>
    <xf numFmtId="10" fontId="0" fillId="0" borderId="0" xfId="2" applyNumberFormat="1" applyFont="1" applyBorder="1"/>
    <xf numFmtId="10" fontId="0" fillId="0" borderId="0" xfId="2" applyNumberFormat="1" applyFont="1" applyFill="1" applyAlignment="1"/>
    <xf numFmtId="164" fontId="0" fillId="0" borderId="0" xfId="2" applyNumberFormat="1" applyFont="1" applyBorder="1"/>
    <xf numFmtId="0" fontId="0" fillId="0" borderId="0" xfId="0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/>
    <xf numFmtId="0" fontId="0" fillId="0" borderId="3" xfId="0" applyFill="1" applyBorder="1" applyAlignment="1"/>
    <xf numFmtId="0" fontId="4" fillId="0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quotePrefix="1"/>
    <xf numFmtId="166" fontId="0" fillId="0" borderId="0" xfId="0" applyNumberFormat="1" applyFill="1" applyBorder="1" applyAlignment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10" xfId="0" applyFill="1" applyBorder="1" applyAlignment="1"/>
    <xf numFmtId="0" fontId="4" fillId="0" borderId="11" xfId="0" applyFont="1" applyFill="1" applyBorder="1" applyAlignment="1">
      <alignment horizontal="center"/>
    </xf>
    <xf numFmtId="0" fontId="0" fillId="0" borderId="12" xfId="0" applyFill="1" applyBorder="1" applyAlignment="1"/>
    <xf numFmtId="0" fontId="0" fillId="0" borderId="13" xfId="0" applyFill="1" applyBorder="1" applyAlignment="1"/>
    <xf numFmtId="164" fontId="0" fillId="0" borderId="7" xfId="0" applyNumberFormat="1" applyFill="1" applyBorder="1" applyAlignment="1"/>
    <xf numFmtId="164" fontId="0" fillId="0" borderId="8" xfId="0" applyNumberFormat="1" applyFill="1" applyBorder="1" applyAlignment="1"/>
    <xf numFmtId="165" fontId="0" fillId="0" borderId="7" xfId="0" applyNumberFormat="1" applyFill="1" applyBorder="1" applyAlignment="1"/>
    <xf numFmtId="165" fontId="0" fillId="0" borderId="8" xfId="0" applyNumberFormat="1" applyFill="1" applyBorder="1" applyAlignment="1"/>
    <xf numFmtId="165" fontId="0" fillId="0" borderId="9" xfId="0" applyNumberFormat="1" applyFill="1" applyBorder="1" applyAlignment="1"/>
    <xf numFmtId="165" fontId="0" fillId="0" borderId="10" xfId="0" applyNumberFormat="1" applyFill="1" applyBorder="1" applyAlignment="1"/>
    <xf numFmtId="0" fontId="0" fillId="0" borderId="0" xfId="0" applyFill="1" applyBorder="1" applyAlignment="1">
      <alignment horizontal="center"/>
    </xf>
    <xf numFmtId="10" fontId="0" fillId="0" borderId="0" xfId="2" applyNumberFormat="1" applyFont="1" applyFill="1" applyBorder="1"/>
    <xf numFmtId="0" fontId="0" fillId="0" borderId="14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164" fontId="0" fillId="0" borderId="14" xfId="0" applyNumberFormat="1" applyBorder="1"/>
    <xf numFmtId="10" fontId="0" fillId="0" borderId="14" xfId="2" applyNumberFormat="1" applyFont="1" applyBorder="1"/>
    <xf numFmtId="0" fontId="0" fillId="0" borderId="14" xfId="0" applyFill="1" applyBorder="1"/>
    <xf numFmtId="0" fontId="0" fillId="0" borderId="14" xfId="0" applyFill="1" applyBorder="1" applyAlignment="1">
      <alignment wrapText="1"/>
    </xf>
    <xf numFmtId="0" fontId="0" fillId="0" borderId="17" xfId="0" applyFill="1" applyBorder="1" applyAlignment="1">
      <alignment wrapText="1"/>
    </xf>
    <xf numFmtId="10" fontId="0" fillId="0" borderId="0" xfId="0" applyNumberFormat="1" applyBorder="1"/>
    <xf numFmtId="10" fontId="0" fillId="0" borderId="14" xfId="0" applyNumberFormat="1" applyBorder="1"/>
    <xf numFmtId="10" fontId="0" fillId="0" borderId="0" xfId="0" applyNumberFormat="1" applyFill="1" applyBorder="1"/>
    <xf numFmtId="0" fontId="0" fillId="0" borderId="4" xfId="0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0" fillId="0" borderId="8" xfId="0" applyFill="1" applyBorder="1"/>
    <xf numFmtId="0" fontId="0" fillId="0" borderId="23" xfId="0" applyFill="1" applyBorder="1"/>
    <xf numFmtId="164" fontId="0" fillId="0" borderId="3" xfId="0" applyNumberFormat="1" applyFill="1" applyBorder="1"/>
    <xf numFmtId="10" fontId="0" fillId="0" borderId="3" xfId="0" applyNumberFormat="1" applyFill="1" applyBorder="1"/>
    <xf numFmtId="0" fontId="0" fillId="0" borderId="3" xfId="0" applyFill="1" applyBorder="1"/>
    <xf numFmtId="0" fontId="0" fillId="0" borderId="10" xfId="0" applyFill="1" applyBorder="1"/>
    <xf numFmtId="165" fontId="0" fillId="0" borderId="0" xfId="0" applyNumberFormat="1" applyFill="1" applyBorder="1" applyAlignment="1"/>
    <xf numFmtId="164" fontId="0" fillId="0" borderId="0" xfId="0" applyNumberForma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/>
    <xf numFmtId="164" fontId="0" fillId="0" borderId="3" xfId="0" applyNumberFormat="1" applyFill="1" applyBorder="1" applyAlignment="1"/>
    <xf numFmtId="0" fontId="0" fillId="5" borderId="2" xfId="0" applyFill="1" applyBorder="1"/>
    <xf numFmtId="0" fontId="0" fillId="5" borderId="0" xfId="0" applyFill="1"/>
    <xf numFmtId="0" fontId="0" fillId="5" borderId="12" xfId="0" applyFill="1" applyBorder="1" applyAlignment="1"/>
    <xf numFmtId="165" fontId="0" fillId="5" borderId="7" xfId="0" applyNumberFormat="1" applyFill="1" applyBorder="1" applyAlignment="1"/>
    <xf numFmtId="165" fontId="0" fillId="5" borderId="8" xfId="0" applyNumberFormat="1" applyFill="1" applyBorder="1" applyAlignment="1"/>
    <xf numFmtId="0" fontId="0" fillId="5" borderId="8" xfId="0" applyFill="1" applyBorder="1" applyAlignment="1"/>
    <xf numFmtId="0" fontId="0" fillId="5" borderId="0" xfId="0" applyFill="1" applyBorder="1" applyAlignment="1"/>
    <xf numFmtId="164" fontId="0" fillId="5" borderId="0" xfId="0" applyNumberFormat="1" applyFill="1" applyBorder="1" applyAlignment="1"/>
    <xf numFmtId="0" fontId="0" fillId="7" borderId="0" xfId="0" applyFill="1"/>
    <xf numFmtId="0" fontId="0" fillId="3" borderId="0" xfId="0" applyFill="1"/>
    <xf numFmtId="0" fontId="0" fillId="8" borderId="0" xfId="0" applyFill="1"/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4" fontId="4" fillId="7" borderId="4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1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2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2" fontId="0" fillId="0" borderId="20" xfId="1" applyNumberFormat="1" applyFont="1" applyFill="1" applyBorder="1" applyAlignment="1">
      <alignment horizontal="center" wrapText="1"/>
    </xf>
    <xf numFmtId="2" fontId="0" fillId="0" borderId="18" xfId="1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961210428482268E-2"/>
          <c:y val="7.6917275129742599E-2"/>
          <c:w val="0.95106371137689649"/>
          <c:h val="0.82696987521195742"/>
        </c:manualLayout>
      </c:layout>
      <c:lineChart>
        <c:grouping val="standard"/>
        <c:varyColors val="0"/>
        <c:ser>
          <c:idx val="0"/>
          <c:order val="0"/>
          <c:tx>
            <c:strRef>
              <c:f>'Całość razem bez R^2'!$A$2</c:f>
              <c:strCache>
                <c:ptCount val="1"/>
                <c:pt idx="0">
                  <c:v>Daily beta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'Całość razem bez R^2'!$B$1:$DY$1</c:f>
              <c:strCache>
                <c:ptCount val="128"/>
                <c:pt idx="0">
                  <c:v>ASSECOSEE</c:v>
                </c:pt>
                <c:pt idx="1">
                  <c:v>ASSECOBS</c:v>
                </c:pt>
                <c:pt idx="2">
                  <c:v>MENNICA</c:v>
                </c:pt>
                <c:pt idx="3">
                  <c:v>ALUMETAL</c:v>
                </c:pt>
                <c:pt idx="4">
                  <c:v>AGORA</c:v>
                </c:pt>
                <c:pt idx="5">
                  <c:v>NEWAG</c:v>
                </c:pt>
                <c:pt idx="6">
                  <c:v>WAWEL</c:v>
                </c:pt>
                <c:pt idx="7">
                  <c:v>ENTER</c:v>
                </c:pt>
                <c:pt idx="8">
                  <c:v>PEP</c:v>
                </c:pt>
                <c:pt idx="9">
                  <c:v>APATOR</c:v>
                </c:pt>
                <c:pt idx="10">
                  <c:v>RYVU</c:v>
                </c:pt>
                <c:pt idx="11">
                  <c:v>SANOK</c:v>
                </c:pt>
                <c:pt idx="12">
                  <c:v>SNIEZKA</c:v>
                </c:pt>
                <c:pt idx="13">
                  <c:v>ACAAUTOGAZ</c:v>
                </c:pt>
                <c:pt idx="14">
                  <c:v>BORYSZEW</c:v>
                </c:pt>
                <c:pt idx="15">
                  <c:v>FERRO</c:v>
                </c:pt>
                <c:pt idx="16">
                  <c:v>AUTOPARTNER</c:v>
                </c:pt>
                <c:pt idx="17">
                  <c:v>MLPGROUP</c:v>
                </c:pt>
                <c:pt idx="18">
                  <c:v>COMP</c:v>
                </c:pt>
                <c:pt idx="19">
                  <c:v>STALEXP</c:v>
                </c:pt>
                <c:pt idx="20">
                  <c:v>ABPL</c:v>
                </c:pt>
                <c:pt idx="21">
                  <c:v>SELVITA</c:v>
                </c:pt>
                <c:pt idx="22">
                  <c:v>RAINBOW</c:v>
                </c:pt>
                <c:pt idx="23">
                  <c:v>ATAL</c:v>
                </c:pt>
                <c:pt idx="24">
                  <c:v>CPRGROUP</c:v>
                </c:pt>
                <c:pt idx="25">
                  <c:v>VIGOSYS</c:v>
                </c:pt>
                <c:pt idx="26">
                  <c:v>POLICE</c:v>
                </c:pt>
                <c:pt idx="27">
                  <c:v>KOGENERA</c:v>
                </c:pt>
                <c:pt idx="28">
                  <c:v>DATAWALK</c:v>
                </c:pt>
                <c:pt idx="29">
                  <c:v>AMBRA</c:v>
                </c:pt>
                <c:pt idx="30">
                  <c:v>OPONEO</c:v>
                </c:pt>
                <c:pt idx="31">
                  <c:v>TIM</c:v>
                </c:pt>
                <c:pt idx="32">
                  <c:v>PHN</c:v>
                </c:pt>
                <c:pt idx="33">
                  <c:v>VOXEL</c:v>
                </c:pt>
                <c:pt idx="34">
                  <c:v>BOS</c:v>
                </c:pt>
                <c:pt idx="35">
                  <c:v>ATMGRUPA</c:v>
                </c:pt>
                <c:pt idx="36">
                  <c:v>MANGATA</c:v>
                </c:pt>
                <c:pt idx="37">
                  <c:v>ZEPAK</c:v>
                </c:pt>
                <c:pt idx="38">
                  <c:v>PCCROKITA</c:v>
                </c:pt>
                <c:pt idx="39">
                  <c:v>DEBICA</c:v>
                </c:pt>
                <c:pt idx="40">
                  <c:v>ASBIS</c:v>
                </c:pt>
                <c:pt idx="41">
                  <c:v>POLIMEXMS</c:v>
                </c:pt>
                <c:pt idx="42">
                  <c:v>WIELTON</c:v>
                </c:pt>
                <c:pt idx="43">
                  <c:v>R22</c:v>
                </c:pt>
                <c:pt idx="44">
                  <c:v>BIOTON</c:v>
                </c:pt>
                <c:pt idx="45">
                  <c:v>TOYA</c:v>
                </c:pt>
                <c:pt idx="46">
                  <c:v>ARCHICOM</c:v>
                </c:pt>
                <c:pt idx="47">
                  <c:v>TORPOL</c:v>
                </c:pt>
                <c:pt idx="48">
                  <c:v>UNIBEP</c:v>
                </c:pt>
                <c:pt idx="49">
                  <c:v>ASTARTA</c:v>
                </c:pt>
                <c:pt idx="50">
                  <c:v>MCI</c:v>
                </c:pt>
                <c:pt idx="51">
                  <c:v>INSTALKRK</c:v>
                </c:pt>
                <c:pt idx="52">
                  <c:v>LENTEX</c:v>
                </c:pt>
                <c:pt idx="53">
                  <c:v>PEKABEX</c:v>
                </c:pt>
                <c:pt idx="54">
                  <c:v>ARCTIC</c:v>
                </c:pt>
                <c:pt idx="55">
                  <c:v>MEDICALG</c:v>
                </c:pt>
                <c:pt idx="56">
                  <c:v>UNIMOT</c:v>
                </c:pt>
                <c:pt idx="57">
                  <c:v>CIGAMES</c:v>
                </c:pt>
                <c:pt idx="58">
                  <c:v>OAT</c:v>
                </c:pt>
                <c:pt idx="59">
                  <c:v>TRAKCJA</c:v>
                </c:pt>
                <c:pt idx="60">
                  <c:v>EKOEXPORT</c:v>
                </c:pt>
                <c:pt idx="61">
                  <c:v>VOTUM</c:v>
                </c:pt>
                <c:pt idx="62">
                  <c:v>MLSYSTEM</c:v>
                </c:pt>
                <c:pt idx="63">
                  <c:v>ULTGAMES</c:v>
                </c:pt>
                <c:pt idx="64">
                  <c:v>MERCATOR</c:v>
                </c:pt>
                <c:pt idx="65">
                  <c:v>RAFAKO</c:v>
                </c:pt>
                <c:pt idx="66">
                  <c:v>SERINUS</c:v>
                </c:pt>
                <c:pt idx="67">
                  <c:v>BOOMBIT</c:v>
                </c:pt>
                <c:pt idx="68">
                  <c:v>BAH</c:v>
                </c:pt>
                <c:pt idx="69">
                  <c:v>PRAIRE</c:v>
                </c:pt>
                <c:pt idx="70">
                  <c:v>ING</c:v>
                </c:pt>
                <c:pt idx="71">
                  <c:v>KETY</c:v>
                </c:pt>
                <c:pt idx="72">
                  <c:v>ASSECO</c:v>
                </c:pt>
                <c:pt idx="73">
                  <c:v>MILLENIUM</c:v>
                </c:pt>
                <c:pt idx="74">
                  <c:v>AMREST</c:v>
                </c:pt>
                <c:pt idx="75">
                  <c:v>KRUK</c:v>
                </c:pt>
                <c:pt idx="76">
                  <c:v>KERNEL</c:v>
                </c:pt>
                <c:pt idx="77">
                  <c:v>BUDIMEX</c:v>
                </c:pt>
                <c:pt idx="78">
                  <c:v>INTERCARS</c:v>
                </c:pt>
                <c:pt idx="79">
                  <c:v>HANDLOWY</c:v>
                </c:pt>
                <c:pt idx="80">
                  <c:v>GTC</c:v>
                </c:pt>
                <c:pt idx="81">
                  <c:v>WIRTUALNA</c:v>
                </c:pt>
                <c:pt idx="82">
                  <c:v>EUROCASH</c:v>
                </c:pt>
                <c:pt idx="83">
                  <c:v>ENERGA</c:v>
                </c:pt>
                <c:pt idx="84">
                  <c:v>BENEFIT</c:v>
                </c:pt>
                <c:pt idx="85">
                  <c:v>ENEA</c:v>
                </c:pt>
                <c:pt idx="86">
                  <c:v>DEVELIA</c:v>
                </c:pt>
                <c:pt idx="87">
                  <c:v>GRUPAAZOTY</c:v>
                </c:pt>
                <c:pt idx="88">
                  <c:v>BNPPL</c:v>
                </c:pt>
                <c:pt idx="89">
                  <c:v>GPW</c:v>
                </c:pt>
                <c:pt idx="90">
                  <c:v>COMARCH</c:v>
                </c:pt>
                <c:pt idx="91">
                  <c:v>TSGAMES</c:v>
                </c:pt>
                <c:pt idx="92">
                  <c:v>11BIT</c:v>
                </c:pt>
                <c:pt idx="93">
                  <c:v>CIECH</c:v>
                </c:pt>
                <c:pt idx="94">
                  <c:v>ECHO</c:v>
                </c:pt>
                <c:pt idx="95">
                  <c:v>DOMDEV</c:v>
                </c:pt>
                <c:pt idx="96">
                  <c:v>FAMUR</c:v>
                </c:pt>
                <c:pt idx="97">
                  <c:v>AMICA</c:v>
                </c:pt>
                <c:pt idx="98">
                  <c:v>CLNPHARMA</c:v>
                </c:pt>
                <c:pt idx="99">
                  <c:v>VRG</c:v>
                </c:pt>
                <c:pt idx="100">
                  <c:v>LIVECHAT</c:v>
                </c:pt>
                <c:pt idx="101">
                  <c:v>FORTE</c:v>
                </c:pt>
                <c:pt idx="102">
                  <c:v>NEUCA</c:v>
                </c:pt>
                <c:pt idx="103">
                  <c:v>PLAYWAY</c:v>
                </c:pt>
                <c:pt idx="104">
                  <c:v>PKP</c:v>
                </c:pt>
                <c:pt idx="105">
                  <c:v>MABION</c:v>
                </c:pt>
                <c:pt idx="106">
                  <c:v>STALPROD</c:v>
                </c:pt>
                <c:pt idx="107">
                  <c:v>BOGDANKA</c:v>
                </c:pt>
                <c:pt idx="108">
                  <c:v>GETINOBLE</c:v>
                </c:pt>
                <c:pt idx="109">
                  <c:v>PKOBP</c:v>
                </c:pt>
                <c:pt idx="110">
                  <c:v>PZU</c:v>
                </c:pt>
                <c:pt idx="111">
                  <c:v>CDPROJEKT</c:v>
                </c:pt>
                <c:pt idx="112">
                  <c:v>PKNORLEN</c:v>
                </c:pt>
                <c:pt idx="113">
                  <c:v>PEKAO</c:v>
                </c:pt>
                <c:pt idx="114">
                  <c:v>KGHM</c:v>
                </c:pt>
                <c:pt idx="115">
                  <c:v>LPP</c:v>
                </c:pt>
                <c:pt idx="116">
                  <c:v>SANPL</c:v>
                </c:pt>
                <c:pt idx="117">
                  <c:v>DINO</c:v>
                </c:pt>
                <c:pt idx="118">
                  <c:v>CYFRPLSAT</c:v>
                </c:pt>
                <c:pt idx="119">
                  <c:v>LOTOS</c:v>
                </c:pt>
                <c:pt idx="120">
                  <c:v>PGNIG</c:v>
                </c:pt>
                <c:pt idx="121">
                  <c:v>MBANK</c:v>
                </c:pt>
                <c:pt idx="122">
                  <c:v>ORANGEPL</c:v>
                </c:pt>
                <c:pt idx="123">
                  <c:v>PGE</c:v>
                </c:pt>
                <c:pt idx="124">
                  <c:v>CCC</c:v>
                </c:pt>
                <c:pt idx="125">
                  <c:v>ALIOR</c:v>
                </c:pt>
                <c:pt idx="126">
                  <c:v>TAURONPE</c:v>
                </c:pt>
                <c:pt idx="127">
                  <c:v>JSW</c:v>
                </c:pt>
              </c:strCache>
            </c:strRef>
          </c:cat>
          <c:val>
            <c:numRef>
              <c:f>'Całość razem bez R^2'!$B$2:$DY$2</c:f>
              <c:numCache>
                <c:formatCode>0.000</c:formatCode>
                <c:ptCount val="128"/>
                <c:pt idx="0">
                  <c:v>0.70048886975447511</c:v>
                </c:pt>
                <c:pt idx="1">
                  <c:v>0.62651752088517787</c:v>
                </c:pt>
                <c:pt idx="2">
                  <c:v>0.34067224046657135</c:v>
                </c:pt>
                <c:pt idx="3">
                  <c:v>0.57603941268355141</c:v>
                </c:pt>
                <c:pt idx="4">
                  <c:v>1.0635339664571668</c:v>
                </c:pt>
                <c:pt idx="5">
                  <c:v>0.63870858906474126</c:v>
                </c:pt>
                <c:pt idx="6">
                  <c:v>0.28894058902127467</c:v>
                </c:pt>
                <c:pt idx="7">
                  <c:v>1.7852096773754165</c:v>
                </c:pt>
                <c:pt idx="8">
                  <c:v>0.77487728775432796</c:v>
                </c:pt>
                <c:pt idx="9">
                  <c:v>0.44023003104877223</c:v>
                </c:pt>
                <c:pt idx="10">
                  <c:v>0.82940902978216247</c:v>
                </c:pt>
                <c:pt idx="11">
                  <c:v>0.88900915907599831</c:v>
                </c:pt>
                <c:pt idx="12">
                  <c:v>0.29494366867039151</c:v>
                </c:pt>
                <c:pt idx="13">
                  <c:v>0.22320837496481646</c:v>
                </c:pt>
                <c:pt idx="14">
                  <c:v>0.31533268220753197</c:v>
                </c:pt>
                <c:pt idx="15">
                  <c:v>0.76747255291338867</c:v>
                </c:pt>
                <c:pt idx="16">
                  <c:v>0.80710436224889148</c:v>
                </c:pt>
                <c:pt idx="17">
                  <c:v>8.9334581980258274E-2</c:v>
                </c:pt>
                <c:pt idx="18">
                  <c:v>0.14220839206341607</c:v>
                </c:pt>
                <c:pt idx="19">
                  <c:v>0.49879875695666059</c:v>
                </c:pt>
                <c:pt idx="20">
                  <c:v>0.81616307116131881</c:v>
                </c:pt>
                <c:pt idx="21">
                  <c:v>0.93626765171201154</c:v>
                </c:pt>
                <c:pt idx="22">
                  <c:v>1.8780773555508909</c:v>
                </c:pt>
                <c:pt idx="23">
                  <c:v>0.58542566524011763</c:v>
                </c:pt>
                <c:pt idx="24">
                  <c:v>0.72428218094969832</c:v>
                </c:pt>
                <c:pt idx="25">
                  <c:v>0.48908117870169193</c:v>
                </c:pt>
                <c:pt idx="26">
                  <c:v>0.62068205054774905</c:v>
                </c:pt>
                <c:pt idx="27">
                  <c:v>0.47330035823528832</c:v>
                </c:pt>
                <c:pt idx="28">
                  <c:v>1.2427895849801525</c:v>
                </c:pt>
                <c:pt idx="29">
                  <c:v>0.80470865843675543</c:v>
                </c:pt>
                <c:pt idx="30">
                  <c:v>0.65690536360230189</c:v>
                </c:pt>
                <c:pt idx="31">
                  <c:v>0.93342570470679098</c:v>
                </c:pt>
                <c:pt idx="32">
                  <c:v>0.5661752991240756</c:v>
                </c:pt>
                <c:pt idx="33">
                  <c:v>0.37557915339040721</c:v>
                </c:pt>
                <c:pt idx="34">
                  <c:v>1.1054522389773385</c:v>
                </c:pt>
                <c:pt idx="35">
                  <c:v>0.55813258395270271</c:v>
                </c:pt>
                <c:pt idx="36">
                  <c:v>0.60490816503680667</c:v>
                </c:pt>
                <c:pt idx="37">
                  <c:v>0.38537870061660678</c:v>
                </c:pt>
                <c:pt idx="38">
                  <c:v>0.84333719041465938</c:v>
                </c:pt>
                <c:pt idx="39">
                  <c:v>0.42118524573451971</c:v>
                </c:pt>
                <c:pt idx="40">
                  <c:v>1.2318616599052061</c:v>
                </c:pt>
                <c:pt idx="41">
                  <c:v>1.3103620665756746</c:v>
                </c:pt>
                <c:pt idx="42">
                  <c:v>1.2240257279473947</c:v>
                </c:pt>
                <c:pt idx="43">
                  <c:v>0.83914929452513143</c:v>
                </c:pt>
                <c:pt idx="44">
                  <c:v>1.0577361064832538</c:v>
                </c:pt>
                <c:pt idx="45">
                  <c:v>0.7819792437400972</c:v>
                </c:pt>
                <c:pt idx="46">
                  <c:v>0.73952394247377651</c:v>
                </c:pt>
                <c:pt idx="47">
                  <c:v>1.0793639104152488</c:v>
                </c:pt>
                <c:pt idx="48">
                  <c:v>0.67342030681720133</c:v>
                </c:pt>
                <c:pt idx="49">
                  <c:v>0.94614245640136996</c:v>
                </c:pt>
                <c:pt idx="50">
                  <c:v>0.60472316174725393</c:v>
                </c:pt>
                <c:pt idx="51">
                  <c:v>0.57787010904892333</c:v>
                </c:pt>
                <c:pt idx="52">
                  <c:v>0.33013633454434654</c:v>
                </c:pt>
                <c:pt idx="53">
                  <c:v>0.62308589645507861</c:v>
                </c:pt>
                <c:pt idx="54">
                  <c:v>0.90423370375507339</c:v>
                </c:pt>
                <c:pt idx="55">
                  <c:v>1.0513695891572941</c:v>
                </c:pt>
                <c:pt idx="56">
                  <c:v>1.3819810118477973</c:v>
                </c:pt>
                <c:pt idx="57">
                  <c:v>1.2925617775802036</c:v>
                </c:pt>
                <c:pt idx="58">
                  <c:v>1.2652641226350387</c:v>
                </c:pt>
                <c:pt idx="59">
                  <c:v>1.1031056249339986</c:v>
                </c:pt>
                <c:pt idx="60">
                  <c:v>1.324288834790847</c:v>
                </c:pt>
                <c:pt idx="61">
                  <c:v>0.90069142253481749</c:v>
                </c:pt>
                <c:pt idx="62">
                  <c:v>1.4582161041472637</c:v>
                </c:pt>
                <c:pt idx="63">
                  <c:v>1.1349892949814269</c:v>
                </c:pt>
                <c:pt idx="64">
                  <c:v>0.89183965786621044</c:v>
                </c:pt>
                <c:pt idx="65">
                  <c:v>1.3363496026485939</c:v>
                </c:pt>
                <c:pt idx="66">
                  <c:v>0.58311121696074253</c:v>
                </c:pt>
                <c:pt idx="67">
                  <c:v>0.91817469293472342</c:v>
                </c:pt>
                <c:pt idx="68">
                  <c:v>-0.10643335311650526</c:v>
                </c:pt>
                <c:pt idx="69">
                  <c:v>0.73876979280934785</c:v>
                </c:pt>
                <c:pt idx="70" formatCode="0.00">
                  <c:v>0.96078992994900803</c:v>
                </c:pt>
                <c:pt idx="71">
                  <c:v>0.80650394440286743</c:v>
                </c:pt>
                <c:pt idx="72">
                  <c:v>0.42798428919534842</c:v>
                </c:pt>
                <c:pt idx="73">
                  <c:v>1.6025461317124818</c:v>
                </c:pt>
                <c:pt idx="74">
                  <c:v>1.0789239310472323</c:v>
                </c:pt>
                <c:pt idx="75">
                  <c:v>1.1880152049437331</c:v>
                </c:pt>
                <c:pt idx="76">
                  <c:v>0.80912135562002196</c:v>
                </c:pt>
                <c:pt idx="77">
                  <c:v>0.48211611625785167</c:v>
                </c:pt>
                <c:pt idx="78">
                  <c:v>1.0026041731751476</c:v>
                </c:pt>
                <c:pt idx="79">
                  <c:v>0.64413281295471903</c:v>
                </c:pt>
                <c:pt idx="80">
                  <c:v>0.51244916064514701</c:v>
                </c:pt>
                <c:pt idx="81">
                  <c:v>0.62233469022779409</c:v>
                </c:pt>
                <c:pt idx="82">
                  <c:v>0.61662211212643125</c:v>
                </c:pt>
                <c:pt idx="83">
                  <c:v>0.23280554929492842</c:v>
                </c:pt>
                <c:pt idx="84">
                  <c:v>0.62658122804906913</c:v>
                </c:pt>
                <c:pt idx="85">
                  <c:v>1.1540309458406723</c:v>
                </c:pt>
                <c:pt idx="86">
                  <c:v>0.75778533751032962</c:v>
                </c:pt>
                <c:pt idx="87">
                  <c:v>1.013763773679504</c:v>
                </c:pt>
                <c:pt idx="88">
                  <c:v>0.98861352706220529</c:v>
                </c:pt>
                <c:pt idx="89">
                  <c:v>0.58073548167165179</c:v>
                </c:pt>
                <c:pt idx="90">
                  <c:v>0.59736496705472719</c:v>
                </c:pt>
                <c:pt idx="91">
                  <c:v>0.88370962483294035</c:v>
                </c:pt>
                <c:pt idx="92">
                  <c:v>0.47001457865433466</c:v>
                </c:pt>
                <c:pt idx="93">
                  <c:v>1.0573899308233146</c:v>
                </c:pt>
                <c:pt idx="94">
                  <c:v>0.56666038318327072</c:v>
                </c:pt>
                <c:pt idx="95">
                  <c:v>0.62727157578717774</c:v>
                </c:pt>
                <c:pt idx="96">
                  <c:v>0.97137195385462671</c:v>
                </c:pt>
                <c:pt idx="97">
                  <c:v>0.75639093230020593</c:v>
                </c:pt>
                <c:pt idx="98">
                  <c:v>1.0180822668761791</c:v>
                </c:pt>
                <c:pt idx="99">
                  <c:v>1.0032946354599277</c:v>
                </c:pt>
                <c:pt idx="100">
                  <c:v>0.59790356807809253</c:v>
                </c:pt>
                <c:pt idx="101">
                  <c:v>1.0121520867319664</c:v>
                </c:pt>
                <c:pt idx="102">
                  <c:v>0.59694582635965188</c:v>
                </c:pt>
                <c:pt idx="103">
                  <c:v>1.1388728035272799</c:v>
                </c:pt>
                <c:pt idx="104">
                  <c:v>1.2766870436431652</c:v>
                </c:pt>
                <c:pt idx="105">
                  <c:v>1.567268498233567</c:v>
                </c:pt>
                <c:pt idx="106">
                  <c:v>1.1150739605589901</c:v>
                </c:pt>
                <c:pt idx="107">
                  <c:v>1.0164998636510321</c:v>
                </c:pt>
                <c:pt idx="108">
                  <c:v>0.9326642807858001</c:v>
                </c:pt>
                <c:pt idx="109" formatCode="General">
                  <c:v>1.24</c:v>
                </c:pt>
                <c:pt idx="110" formatCode="General">
                  <c:v>1</c:v>
                </c:pt>
                <c:pt idx="111" formatCode="General">
                  <c:v>1.02</c:v>
                </c:pt>
                <c:pt idx="112" formatCode="General">
                  <c:v>1.1399999999999999</c:v>
                </c:pt>
                <c:pt idx="113" formatCode="General">
                  <c:v>1.32</c:v>
                </c:pt>
                <c:pt idx="114" formatCode="General">
                  <c:v>1.47</c:v>
                </c:pt>
                <c:pt idx="115" formatCode="General">
                  <c:v>1.32</c:v>
                </c:pt>
                <c:pt idx="116" formatCode="General">
                  <c:v>1.54</c:v>
                </c:pt>
                <c:pt idx="117" formatCode="General">
                  <c:v>0.72</c:v>
                </c:pt>
                <c:pt idx="118" formatCode="General">
                  <c:v>0.42</c:v>
                </c:pt>
                <c:pt idx="119" formatCode="General">
                  <c:v>1.1200000000000001</c:v>
                </c:pt>
                <c:pt idx="120" formatCode="General">
                  <c:v>0.85</c:v>
                </c:pt>
                <c:pt idx="121" formatCode="General">
                  <c:v>1.52</c:v>
                </c:pt>
                <c:pt idx="122" formatCode="General">
                  <c:v>0.59</c:v>
                </c:pt>
                <c:pt idx="123" formatCode="General">
                  <c:v>1.51</c:v>
                </c:pt>
                <c:pt idx="124" formatCode="General">
                  <c:v>1.74</c:v>
                </c:pt>
                <c:pt idx="125" formatCode="General">
                  <c:v>1.57</c:v>
                </c:pt>
                <c:pt idx="126" formatCode="General">
                  <c:v>1.23</c:v>
                </c:pt>
                <c:pt idx="127" formatCode="General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F-4822-B975-0A231ACEE009}"/>
            </c:ext>
          </c:extLst>
        </c:ser>
        <c:ser>
          <c:idx val="1"/>
          <c:order val="1"/>
          <c:tx>
            <c:strRef>
              <c:f>'Całość razem bez R^2'!$A$3</c:f>
              <c:strCache>
                <c:ptCount val="1"/>
                <c:pt idx="0">
                  <c:v>Weekly beta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'Całość razem bez R^2'!$B$1:$DY$1</c:f>
              <c:strCache>
                <c:ptCount val="128"/>
                <c:pt idx="0">
                  <c:v>ASSECOSEE</c:v>
                </c:pt>
                <c:pt idx="1">
                  <c:v>ASSECOBS</c:v>
                </c:pt>
                <c:pt idx="2">
                  <c:v>MENNICA</c:v>
                </c:pt>
                <c:pt idx="3">
                  <c:v>ALUMETAL</c:v>
                </c:pt>
                <c:pt idx="4">
                  <c:v>AGORA</c:v>
                </c:pt>
                <c:pt idx="5">
                  <c:v>NEWAG</c:v>
                </c:pt>
                <c:pt idx="6">
                  <c:v>WAWEL</c:v>
                </c:pt>
                <c:pt idx="7">
                  <c:v>ENTER</c:v>
                </c:pt>
                <c:pt idx="8">
                  <c:v>PEP</c:v>
                </c:pt>
                <c:pt idx="9">
                  <c:v>APATOR</c:v>
                </c:pt>
                <c:pt idx="10">
                  <c:v>RYVU</c:v>
                </c:pt>
                <c:pt idx="11">
                  <c:v>SANOK</c:v>
                </c:pt>
                <c:pt idx="12">
                  <c:v>SNIEZKA</c:v>
                </c:pt>
                <c:pt idx="13">
                  <c:v>ACAAUTOGAZ</c:v>
                </c:pt>
                <c:pt idx="14">
                  <c:v>BORYSZEW</c:v>
                </c:pt>
                <c:pt idx="15">
                  <c:v>FERRO</c:v>
                </c:pt>
                <c:pt idx="16">
                  <c:v>AUTOPARTNER</c:v>
                </c:pt>
                <c:pt idx="17">
                  <c:v>MLPGROUP</c:v>
                </c:pt>
                <c:pt idx="18">
                  <c:v>COMP</c:v>
                </c:pt>
                <c:pt idx="19">
                  <c:v>STALEXP</c:v>
                </c:pt>
                <c:pt idx="20">
                  <c:v>ABPL</c:v>
                </c:pt>
                <c:pt idx="21">
                  <c:v>SELVITA</c:v>
                </c:pt>
                <c:pt idx="22">
                  <c:v>RAINBOW</c:v>
                </c:pt>
                <c:pt idx="23">
                  <c:v>ATAL</c:v>
                </c:pt>
                <c:pt idx="24">
                  <c:v>CPRGROUP</c:v>
                </c:pt>
                <c:pt idx="25">
                  <c:v>VIGOSYS</c:v>
                </c:pt>
                <c:pt idx="26">
                  <c:v>POLICE</c:v>
                </c:pt>
                <c:pt idx="27">
                  <c:v>KOGENERA</c:v>
                </c:pt>
                <c:pt idx="28">
                  <c:v>DATAWALK</c:v>
                </c:pt>
                <c:pt idx="29">
                  <c:v>AMBRA</c:v>
                </c:pt>
                <c:pt idx="30">
                  <c:v>OPONEO</c:v>
                </c:pt>
                <c:pt idx="31">
                  <c:v>TIM</c:v>
                </c:pt>
                <c:pt idx="32">
                  <c:v>PHN</c:v>
                </c:pt>
                <c:pt idx="33">
                  <c:v>VOXEL</c:v>
                </c:pt>
                <c:pt idx="34">
                  <c:v>BOS</c:v>
                </c:pt>
                <c:pt idx="35">
                  <c:v>ATMGRUPA</c:v>
                </c:pt>
                <c:pt idx="36">
                  <c:v>MANGATA</c:v>
                </c:pt>
                <c:pt idx="37">
                  <c:v>ZEPAK</c:v>
                </c:pt>
                <c:pt idx="38">
                  <c:v>PCCROKITA</c:v>
                </c:pt>
                <c:pt idx="39">
                  <c:v>DEBICA</c:v>
                </c:pt>
                <c:pt idx="40">
                  <c:v>ASBIS</c:v>
                </c:pt>
                <c:pt idx="41">
                  <c:v>POLIMEXMS</c:v>
                </c:pt>
                <c:pt idx="42">
                  <c:v>WIELTON</c:v>
                </c:pt>
                <c:pt idx="43">
                  <c:v>R22</c:v>
                </c:pt>
                <c:pt idx="44">
                  <c:v>BIOTON</c:v>
                </c:pt>
                <c:pt idx="45">
                  <c:v>TOYA</c:v>
                </c:pt>
                <c:pt idx="46">
                  <c:v>ARCHICOM</c:v>
                </c:pt>
                <c:pt idx="47">
                  <c:v>TORPOL</c:v>
                </c:pt>
                <c:pt idx="48">
                  <c:v>UNIBEP</c:v>
                </c:pt>
                <c:pt idx="49">
                  <c:v>ASTARTA</c:v>
                </c:pt>
                <c:pt idx="50">
                  <c:v>MCI</c:v>
                </c:pt>
                <c:pt idx="51">
                  <c:v>INSTALKRK</c:v>
                </c:pt>
                <c:pt idx="52">
                  <c:v>LENTEX</c:v>
                </c:pt>
                <c:pt idx="53">
                  <c:v>PEKABEX</c:v>
                </c:pt>
                <c:pt idx="54">
                  <c:v>ARCTIC</c:v>
                </c:pt>
                <c:pt idx="55">
                  <c:v>MEDICALG</c:v>
                </c:pt>
                <c:pt idx="56">
                  <c:v>UNIMOT</c:v>
                </c:pt>
                <c:pt idx="57">
                  <c:v>CIGAMES</c:v>
                </c:pt>
                <c:pt idx="58">
                  <c:v>OAT</c:v>
                </c:pt>
                <c:pt idx="59">
                  <c:v>TRAKCJA</c:v>
                </c:pt>
                <c:pt idx="60">
                  <c:v>EKOEXPORT</c:v>
                </c:pt>
                <c:pt idx="61">
                  <c:v>VOTUM</c:v>
                </c:pt>
                <c:pt idx="62">
                  <c:v>MLSYSTEM</c:v>
                </c:pt>
                <c:pt idx="63">
                  <c:v>ULTGAMES</c:v>
                </c:pt>
                <c:pt idx="64">
                  <c:v>MERCATOR</c:v>
                </c:pt>
                <c:pt idx="65">
                  <c:v>RAFAKO</c:v>
                </c:pt>
                <c:pt idx="66">
                  <c:v>SERINUS</c:v>
                </c:pt>
                <c:pt idx="67">
                  <c:v>BOOMBIT</c:v>
                </c:pt>
                <c:pt idx="68">
                  <c:v>BAH</c:v>
                </c:pt>
                <c:pt idx="69">
                  <c:v>PRAIRE</c:v>
                </c:pt>
                <c:pt idx="70">
                  <c:v>ING</c:v>
                </c:pt>
                <c:pt idx="71">
                  <c:v>KETY</c:v>
                </c:pt>
                <c:pt idx="72">
                  <c:v>ASSECO</c:v>
                </c:pt>
                <c:pt idx="73">
                  <c:v>MILLENIUM</c:v>
                </c:pt>
                <c:pt idx="74">
                  <c:v>AMREST</c:v>
                </c:pt>
                <c:pt idx="75">
                  <c:v>KRUK</c:v>
                </c:pt>
                <c:pt idx="76">
                  <c:v>KERNEL</c:v>
                </c:pt>
                <c:pt idx="77">
                  <c:v>BUDIMEX</c:v>
                </c:pt>
                <c:pt idx="78">
                  <c:v>INTERCARS</c:v>
                </c:pt>
                <c:pt idx="79">
                  <c:v>HANDLOWY</c:v>
                </c:pt>
                <c:pt idx="80">
                  <c:v>GTC</c:v>
                </c:pt>
                <c:pt idx="81">
                  <c:v>WIRTUALNA</c:v>
                </c:pt>
                <c:pt idx="82">
                  <c:v>EUROCASH</c:v>
                </c:pt>
                <c:pt idx="83">
                  <c:v>ENERGA</c:v>
                </c:pt>
                <c:pt idx="84">
                  <c:v>BENEFIT</c:v>
                </c:pt>
                <c:pt idx="85">
                  <c:v>ENEA</c:v>
                </c:pt>
                <c:pt idx="86">
                  <c:v>DEVELIA</c:v>
                </c:pt>
                <c:pt idx="87">
                  <c:v>GRUPAAZOTY</c:v>
                </c:pt>
                <c:pt idx="88">
                  <c:v>BNPPL</c:v>
                </c:pt>
                <c:pt idx="89">
                  <c:v>GPW</c:v>
                </c:pt>
                <c:pt idx="90">
                  <c:v>COMARCH</c:v>
                </c:pt>
                <c:pt idx="91">
                  <c:v>TSGAMES</c:v>
                </c:pt>
                <c:pt idx="92">
                  <c:v>11BIT</c:v>
                </c:pt>
                <c:pt idx="93">
                  <c:v>CIECH</c:v>
                </c:pt>
                <c:pt idx="94">
                  <c:v>ECHO</c:v>
                </c:pt>
                <c:pt idx="95">
                  <c:v>DOMDEV</c:v>
                </c:pt>
                <c:pt idx="96">
                  <c:v>FAMUR</c:v>
                </c:pt>
                <c:pt idx="97">
                  <c:v>AMICA</c:v>
                </c:pt>
                <c:pt idx="98">
                  <c:v>CLNPHARMA</c:v>
                </c:pt>
                <c:pt idx="99">
                  <c:v>VRG</c:v>
                </c:pt>
                <c:pt idx="100">
                  <c:v>LIVECHAT</c:v>
                </c:pt>
                <c:pt idx="101">
                  <c:v>FORTE</c:v>
                </c:pt>
                <c:pt idx="102">
                  <c:v>NEUCA</c:v>
                </c:pt>
                <c:pt idx="103">
                  <c:v>PLAYWAY</c:v>
                </c:pt>
                <c:pt idx="104">
                  <c:v>PKP</c:v>
                </c:pt>
                <c:pt idx="105">
                  <c:v>MABION</c:v>
                </c:pt>
                <c:pt idx="106">
                  <c:v>STALPROD</c:v>
                </c:pt>
                <c:pt idx="107">
                  <c:v>BOGDANKA</c:v>
                </c:pt>
                <c:pt idx="108">
                  <c:v>GETINOBLE</c:v>
                </c:pt>
                <c:pt idx="109">
                  <c:v>PKOBP</c:v>
                </c:pt>
                <c:pt idx="110">
                  <c:v>PZU</c:v>
                </c:pt>
                <c:pt idx="111">
                  <c:v>CDPROJEKT</c:v>
                </c:pt>
                <c:pt idx="112">
                  <c:v>PKNORLEN</c:v>
                </c:pt>
                <c:pt idx="113">
                  <c:v>PEKAO</c:v>
                </c:pt>
                <c:pt idx="114">
                  <c:v>KGHM</c:v>
                </c:pt>
                <c:pt idx="115">
                  <c:v>LPP</c:v>
                </c:pt>
                <c:pt idx="116">
                  <c:v>SANPL</c:v>
                </c:pt>
                <c:pt idx="117">
                  <c:v>DINO</c:v>
                </c:pt>
                <c:pt idx="118">
                  <c:v>CYFRPLSAT</c:v>
                </c:pt>
                <c:pt idx="119">
                  <c:v>LOTOS</c:v>
                </c:pt>
                <c:pt idx="120">
                  <c:v>PGNIG</c:v>
                </c:pt>
                <c:pt idx="121">
                  <c:v>MBANK</c:v>
                </c:pt>
                <c:pt idx="122">
                  <c:v>ORANGEPL</c:v>
                </c:pt>
                <c:pt idx="123">
                  <c:v>PGE</c:v>
                </c:pt>
                <c:pt idx="124">
                  <c:v>CCC</c:v>
                </c:pt>
                <c:pt idx="125">
                  <c:v>ALIOR</c:v>
                </c:pt>
                <c:pt idx="126">
                  <c:v>TAURONPE</c:v>
                </c:pt>
                <c:pt idx="127">
                  <c:v>JSW</c:v>
                </c:pt>
              </c:strCache>
            </c:strRef>
          </c:cat>
          <c:val>
            <c:numRef>
              <c:f>'Całość razem bez R^2'!$B$3:$DY$3</c:f>
              <c:numCache>
                <c:formatCode>0.000</c:formatCode>
                <c:ptCount val="128"/>
                <c:pt idx="0">
                  <c:v>0.56910563748676568</c:v>
                </c:pt>
                <c:pt idx="1">
                  <c:v>0.4977665256979904</c:v>
                </c:pt>
                <c:pt idx="2">
                  <c:v>0.26948386756667708</c:v>
                </c:pt>
                <c:pt idx="3">
                  <c:v>0.48627714904945135</c:v>
                </c:pt>
                <c:pt idx="4">
                  <c:v>1.2802305716307423</c:v>
                </c:pt>
                <c:pt idx="5">
                  <c:v>0.7194085133051249</c:v>
                </c:pt>
                <c:pt idx="6">
                  <c:v>0.31109856355808446</c:v>
                </c:pt>
                <c:pt idx="7">
                  <c:v>2.0783102307844095</c:v>
                </c:pt>
                <c:pt idx="8">
                  <c:v>0.71678278500574522</c:v>
                </c:pt>
                <c:pt idx="9">
                  <c:v>0.63488106433899205</c:v>
                </c:pt>
                <c:pt idx="10">
                  <c:v>0.95809456945877181</c:v>
                </c:pt>
                <c:pt idx="11">
                  <c:v>0.91021881204258892</c:v>
                </c:pt>
                <c:pt idx="12">
                  <c:v>0.53008033740314486</c:v>
                </c:pt>
                <c:pt idx="13">
                  <c:v>0.68452221270331992</c:v>
                </c:pt>
                <c:pt idx="14">
                  <c:v>0.20758834840068394</c:v>
                </c:pt>
                <c:pt idx="15">
                  <c:v>0.76442690141953895</c:v>
                </c:pt>
                <c:pt idx="16">
                  <c:v>0.79511745311477078</c:v>
                </c:pt>
                <c:pt idx="17">
                  <c:v>0.18642135882087921</c:v>
                </c:pt>
                <c:pt idx="18">
                  <c:v>0.21117368852394308</c:v>
                </c:pt>
                <c:pt idx="19">
                  <c:v>0.68152972909776777</c:v>
                </c:pt>
                <c:pt idx="20">
                  <c:v>0.91511279458022865</c:v>
                </c:pt>
                <c:pt idx="21">
                  <c:v>1.2290704416830485</c:v>
                </c:pt>
                <c:pt idx="22">
                  <c:v>2.5029233319755231</c:v>
                </c:pt>
                <c:pt idx="23">
                  <c:v>0.73621282410280553</c:v>
                </c:pt>
                <c:pt idx="24">
                  <c:v>0.50226492546326218</c:v>
                </c:pt>
                <c:pt idx="25">
                  <c:v>0.50373964419924622</c:v>
                </c:pt>
                <c:pt idx="26">
                  <c:v>0.88834439716359503</c:v>
                </c:pt>
                <c:pt idx="27">
                  <c:v>0.33962033103703687</c:v>
                </c:pt>
                <c:pt idx="28">
                  <c:v>1.2267317706926681</c:v>
                </c:pt>
                <c:pt idx="29">
                  <c:v>0.86525542133861177</c:v>
                </c:pt>
                <c:pt idx="30">
                  <c:v>0.55395827317240565</c:v>
                </c:pt>
                <c:pt idx="31">
                  <c:v>1.1018765516211699</c:v>
                </c:pt>
                <c:pt idx="32">
                  <c:v>0.75048326215055028</c:v>
                </c:pt>
                <c:pt idx="33">
                  <c:v>0.29576183731033867</c:v>
                </c:pt>
                <c:pt idx="34">
                  <c:v>1.1486029304798639</c:v>
                </c:pt>
                <c:pt idx="35">
                  <c:v>0.69604333363972504</c:v>
                </c:pt>
                <c:pt idx="36">
                  <c:v>0.80106580343695688</c:v>
                </c:pt>
                <c:pt idx="37">
                  <c:v>0.32810191294424446</c:v>
                </c:pt>
                <c:pt idx="38">
                  <c:v>0.83930953582332113</c:v>
                </c:pt>
                <c:pt idx="39">
                  <c:v>0.36117628624107379</c:v>
                </c:pt>
                <c:pt idx="40">
                  <c:v>1.3563169930048966</c:v>
                </c:pt>
                <c:pt idx="41">
                  <c:v>1.5391832427489573</c:v>
                </c:pt>
                <c:pt idx="42">
                  <c:v>1.5465762366471072</c:v>
                </c:pt>
                <c:pt idx="43">
                  <c:v>0.55391591098803605</c:v>
                </c:pt>
                <c:pt idx="44">
                  <c:v>1.0791926650214232</c:v>
                </c:pt>
                <c:pt idx="45">
                  <c:v>0.76200076354649482</c:v>
                </c:pt>
                <c:pt idx="46">
                  <c:v>0.99338107194572411</c:v>
                </c:pt>
                <c:pt idx="47">
                  <c:v>1.1479407988959847</c:v>
                </c:pt>
                <c:pt idx="48">
                  <c:v>0.41470697455031169</c:v>
                </c:pt>
                <c:pt idx="49">
                  <c:v>1.0967506604057364</c:v>
                </c:pt>
                <c:pt idx="50">
                  <c:v>0.77496782046706181</c:v>
                </c:pt>
                <c:pt idx="51">
                  <c:v>0.5824780481629277</c:v>
                </c:pt>
                <c:pt idx="52">
                  <c:v>0.29504450531592902</c:v>
                </c:pt>
                <c:pt idx="53">
                  <c:v>0.50212026849129632</c:v>
                </c:pt>
                <c:pt idx="54">
                  <c:v>0.82935106310743467</c:v>
                </c:pt>
                <c:pt idx="55">
                  <c:v>0.84905311962698582</c:v>
                </c:pt>
                <c:pt idx="56">
                  <c:v>1.5762625027271751</c:v>
                </c:pt>
                <c:pt idx="57">
                  <c:v>1.503257509651184</c:v>
                </c:pt>
                <c:pt idx="58">
                  <c:v>2.8230349775850012</c:v>
                </c:pt>
                <c:pt idx="59">
                  <c:v>1.3276197149592825</c:v>
                </c:pt>
                <c:pt idx="60">
                  <c:v>1.4280524014789591</c:v>
                </c:pt>
                <c:pt idx="61">
                  <c:v>1.0260254514923983</c:v>
                </c:pt>
                <c:pt idx="62">
                  <c:v>1.3235891067503147</c:v>
                </c:pt>
                <c:pt idx="63">
                  <c:v>1.4139062397474114</c:v>
                </c:pt>
                <c:pt idx="64">
                  <c:v>0.68994712337078634</c:v>
                </c:pt>
                <c:pt idx="65">
                  <c:v>1.4845980666994369</c:v>
                </c:pt>
                <c:pt idx="66">
                  <c:v>0.60027083632124312</c:v>
                </c:pt>
                <c:pt idx="67">
                  <c:v>1.2030336583636221</c:v>
                </c:pt>
                <c:pt idx="68">
                  <c:v>0.45594722838081331</c:v>
                </c:pt>
                <c:pt idx="69">
                  <c:v>1.0345582139779288</c:v>
                </c:pt>
                <c:pt idx="70">
                  <c:v>1.0935642104116161</c:v>
                </c:pt>
                <c:pt idx="71">
                  <c:v>0.62937481156898123</c:v>
                </c:pt>
                <c:pt idx="72">
                  <c:v>0.3309885685571296</c:v>
                </c:pt>
                <c:pt idx="73">
                  <c:v>1.569129466166709</c:v>
                </c:pt>
                <c:pt idx="74">
                  <c:v>1.6046458203462366</c:v>
                </c:pt>
                <c:pt idx="75">
                  <c:v>1.5191346403890114</c:v>
                </c:pt>
                <c:pt idx="76">
                  <c:v>1.0363495006937666</c:v>
                </c:pt>
                <c:pt idx="77">
                  <c:v>0.30894948191721172</c:v>
                </c:pt>
                <c:pt idx="78">
                  <c:v>1.0988343051522167</c:v>
                </c:pt>
                <c:pt idx="79">
                  <c:v>0.69181356960891338</c:v>
                </c:pt>
                <c:pt idx="80">
                  <c:v>0.54998084964923799</c:v>
                </c:pt>
                <c:pt idx="81">
                  <c:v>1.0091557270618214</c:v>
                </c:pt>
                <c:pt idx="82">
                  <c:v>0.69813698322777729</c:v>
                </c:pt>
                <c:pt idx="83">
                  <c:v>0.21756094745195853</c:v>
                </c:pt>
                <c:pt idx="84">
                  <c:v>1.0023525157128399</c:v>
                </c:pt>
                <c:pt idx="85">
                  <c:v>1.3526681095316879</c:v>
                </c:pt>
                <c:pt idx="86">
                  <c:v>0.75813995608037943</c:v>
                </c:pt>
                <c:pt idx="87">
                  <c:v>1.1446190254980033</c:v>
                </c:pt>
                <c:pt idx="88">
                  <c:v>0.85354857712094523</c:v>
                </c:pt>
                <c:pt idx="89">
                  <c:v>0.68870916884152611</c:v>
                </c:pt>
                <c:pt idx="90">
                  <c:v>0.52635500564360405</c:v>
                </c:pt>
                <c:pt idx="91">
                  <c:v>0.82696950256274415</c:v>
                </c:pt>
                <c:pt idx="92">
                  <c:v>3.5769769617099448E-2</c:v>
                </c:pt>
                <c:pt idx="93">
                  <c:v>1.133437959874549</c:v>
                </c:pt>
                <c:pt idx="94">
                  <c:v>0.54568001767612151</c:v>
                </c:pt>
                <c:pt idx="95">
                  <c:v>0.79800153498894466</c:v>
                </c:pt>
                <c:pt idx="96">
                  <c:v>1.1307722410120971</c:v>
                </c:pt>
                <c:pt idx="97">
                  <c:v>0.78180073869468369</c:v>
                </c:pt>
                <c:pt idx="98">
                  <c:v>0.9376136343686835</c:v>
                </c:pt>
                <c:pt idx="99">
                  <c:v>1.314863081028955</c:v>
                </c:pt>
                <c:pt idx="100">
                  <c:v>0.52178089085986967</c:v>
                </c:pt>
                <c:pt idx="101">
                  <c:v>1.3001985533622045</c:v>
                </c:pt>
                <c:pt idx="102">
                  <c:v>0.80031109706125614</c:v>
                </c:pt>
                <c:pt idx="103">
                  <c:v>1.2358467453973465</c:v>
                </c:pt>
                <c:pt idx="104">
                  <c:v>1.4888744879246496</c:v>
                </c:pt>
                <c:pt idx="105">
                  <c:v>1.7477517918920602</c:v>
                </c:pt>
                <c:pt idx="106">
                  <c:v>1.4990457259280627</c:v>
                </c:pt>
                <c:pt idx="107">
                  <c:v>1.0232612405008445</c:v>
                </c:pt>
                <c:pt idx="108">
                  <c:v>0.90110343421465522</c:v>
                </c:pt>
                <c:pt idx="109" formatCode="General">
                  <c:v>1.1000000000000001</c:v>
                </c:pt>
                <c:pt idx="110" formatCode="General">
                  <c:v>0.95</c:v>
                </c:pt>
                <c:pt idx="111" formatCode="General">
                  <c:v>0.69</c:v>
                </c:pt>
                <c:pt idx="112" formatCode="General">
                  <c:v>1.17</c:v>
                </c:pt>
                <c:pt idx="113" formatCode="General">
                  <c:v>1.1599999999999999</c:v>
                </c:pt>
                <c:pt idx="114" formatCode="General">
                  <c:v>1.38</c:v>
                </c:pt>
                <c:pt idx="115" formatCode="General">
                  <c:v>1.36</c:v>
                </c:pt>
                <c:pt idx="116" formatCode="General">
                  <c:v>1.42</c:v>
                </c:pt>
                <c:pt idx="117" formatCode="General">
                  <c:v>0.8</c:v>
                </c:pt>
                <c:pt idx="118" formatCode="General">
                  <c:v>0.36</c:v>
                </c:pt>
                <c:pt idx="119" formatCode="General">
                  <c:v>1</c:v>
                </c:pt>
                <c:pt idx="120" formatCode="General">
                  <c:v>1.07</c:v>
                </c:pt>
                <c:pt idx="121" formatCode="General">
                  <c:v>1.65</c:v>
                </c:pt>
                <c:pt idx="122" formatCode="General">
                  <c:v>0.87</c:v>
                </c:pt>
                <c:pt idx="123" formatCode="0.00">
                  <c:v>1.75</c:v>
                </c:pt>
                <c:pt idx="124" formatCode="General">
                  <c:v>1.98</c:v>
                </c:pt>
                <c:pt idx="125" formatCode="General">
                  <c:v>1.82</c:v>
                </c:pt>
                <c:pt idx="126" formatCode="General">
                  <c:v>1.29</c:v>
                </c:pt>
                <c:pt idx="127" formatCode="General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F-4822-B975-0A231ACEE009}"/>
            </c:ext>
          </c:extLst>
        </c:ser>
        <c:ser>
          <c:idx val="2"/>
          <c:order val="2"/>
          <c:tx>
            <c:strRef>
              <c:f>'Całość razem bez R^2'!$A$4</c:f>
              <c:strCache>
                <c:ptCount val="1"/>
                <c:pt idx="0">
                  <c:v>Biweekly beta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'Całość razem bez R^2'!$B$1:$DY$1</c:f>
              <c:strCache>
                <c:ptCount val="128"/>
                <c:pt idx="0">
                  <c:v>ASSECOSEE</c:v>
                </c:pt>
                <c:pt idx="1">
                  <c:v>ASSECOBS</c:v>
                </c:pt>
                <c:pt idx="2">
                  <c:v>MENNICA</c:v>
                </c:pt>
                <c:pt idx="3">
                  <c:v>ALUMETAL</c:v>
                </c:pt>
                <c:pt idx="4">
                  <c:v>AGORA</c:v>
                </c:pt>
                <c:pt idx="5">
                  <c:v>NEWAG</c:v>
                </c:pt>
                <c:pt idx="6">
                  <c:v>WAWEL</c:v>
                </c:pt>
                <c:pt idx="7">
                  <c:v>ENTER</c:v>
                </c:pt>
                <c:pt idx="8">
                  <c:v>PEP</c:v>
                </c:pt>
                <c:pt idx="9">
                  <c:v>APATOR</c:v>
                </c:pt>
                <c:pt idx="10">
                  <c:v>RYVU</c:v>
                </c:pt>
                <c:pt idx="11">
                  <c:v>SANOK</c:v>
                </c:pt>
                <c:pt idx="12">
                  <c:v>SNIEZKA</c:v>
                </c:pt>
                <c:pt idx="13">
                  <c:v>ACAAUTOGAZ</c:v>
                </c:pt>
                <c:pt idx="14">
                  <c:v>BORYSZEW</c:v>
                </c:pt>
                <c:pt idx="15">
                  <c:v>FERRO</c:v>
                </c:pt>
                <c:pt idx="16">
                  <c:v>AUTOPARTNER</c:v>
                </c:pt>
                <c:pt idx="17">
                  <c:v>MLPGROUP</c:v>
                </c:pt>
                <c:pt idx="18">
                  <c:v>COMP</c:v>
                </c:pt>
                <c:pt idx="19">
                  <c:v>STALEXP</c:v>
                </c:pt>
                <c:pt idx="20">
                  <c:v>ABPL</c:v>
                </c:pt>
                <c:pt idx="21">
                  <c:v>SELVITA</c:v>
                </c:pt>
                <c:pt idx="22">
                  <c:v>RAINBOW</c:v>
                </c:pt>
                <c:pt idx="23">
                  <c:v>ATAL</c:v>
                </c:pt>
                <c:pt idx="24">
                  <c:v>CPRGROUP</c:v>
                </c:pt>
                <c:pt idx="25">
                  <c:v>VIGOSYS</c:v>
                </c:pt>
                <c:pt idx="26">
                  <c:v>POLICE</c:v>
                </c:pt>
                <c:pt idx="27">
                  <c:v>KOGENERA</c:v>
                </c:pt>
                <c:pt idx="28">
                  <c:v>DATAWALK</c:v>
                </c:pt>
                <c:pt idx="29">
                  <c:v>AMBRA</c:v>
                </c:pt>
                <c:pt idx="30">
                  <c:v>OPONEO</c:v>
                </c:pt>
                <c:pt idx="31">
                  <c:v>TIM</c:v>
                </c:pt>
                <c:pt idx="32">
                  <c:v>PHN</c:v>
                </c:pt>
                <c:pt idx="33">
                  <c:v>VOXEL</c:v>
                </c:pt>
                <c:pt idx="34">
                  <c:v>BOS</c:v>
                </c:pt>
                <c:pt idx="35">
                  <c:v>ATMGRUPA</c:v>
                </c:pt>
                <c:pt idx="36">
                  <c:v>MANGATA</c:v>
                </c:pt>
                <c:pt idx="37">
                  <c:v>ZEPAK</c:v>
                </c:pt>
                <c:pt idx="38">
                  <c:v>PCCROKITA</c:v>
                </c:pt>
                <c:pt idx="39">
                  <c:v>DEBICA</c:v>
                </c:pt>
                <c:pt idx="40">
                  <c:v>ASBIS</c:v>
                </c:pt>
                <c:pt idx="41">
                  <c:v>POLIMEXMS</c:v>
                </c:pt>
                <c:pt idx="42">
                  <c:v>WIELTON</c:v>
                </c:pt>
                <c:pt idx="43">
                  <c:v>R22</c:v>
                </c:pt>
                <c:pt idx="44">
                  <c:v>BIOTON</c:v>
                </c:pt>
                <c:pt idx="45">
                  <c:v>TOYA</c:v>
                </c:pt>
                <c:pt idx="46">
                  <c:v>ARCHICOM</c:v>
                </c:pt>
                <c:pt idx="47">
                  <c:v>TORPOL</c:v>
                </c:pt>
                <c:pt idx="48">
                  <c:v>UNIBEP</c:v>
                </c:pt>
                <c:pt idx="49">
                  <c:v>ASTARTA</c:v>
                </c:pt>
                <c:pt idx="50">
                  <c:v>MCI</c:v>
                </c:pt>
                <c:pt idx="51">
                  <c:v>INSTALKRK</c:v>
                </c:pt>
                <c:pt idx="52">
                  <c:v>LENTEX</c:v>
                </c:pt>
                <c:pt idx="53">
                  <c:v>PEKABEX</c:v>
                </c:pt>
                <c:pt idx="54">
                  <c:v>ARCTIC</c:v>
                </c:pt>
                <c:pt idx="55">
                  <c:v>MEDICALG</c:v>
                </c:pt>
                <c:pt idx="56">
                  <c:v>UNIMOT</c:v>
                </c:pt>
                <c:pt idx="57">
                  <c:v>CIGAMES</c:v>
                </c:pt>
                <c:pt idx="58">
                  <c:v>OAT</c:v>
                </c:pt>
                <c:pt idx="59">
                  <c:v>TRAKCJA</c:v>
                </c:pt>
                <c:pt idx="60">
                  <c:v>EKOEXPORT</c:v>
                </c:pt>
                <c:pt idx="61">
                  <c:v>VOTUM</c:v>
                </c:pt>
                <c:pt idx="62">
                  <c:v>MLSYSTEM</c:v>
                </c:pt>
                <c:pt idx="63">
                  <c:v>ULTGAMES</c:v>
                </c:pt>
                <c:pt idx="64">
                  <c:v>MERCATOR</c:v>
                </c:pt>
                <c:pt idx="65">
                  <c:v>RAFAKO</c:v>
                </c:pt>
                <c:pt idx="66">
                  <c:v>SERINUS</c:v>
                </c:pt>
                <c:pt idx="67">
                  <c:v>BOOMBIT</c:v>
                </c:pt>
                <c:pt idx="68">
                  <c:v>BAH</c:v>
                </c:pt>
                <c:pt idx="69">
                  <c:v>PRAIRE</c:v>
                </c:pt>
                <c:pt idx="70">
                  <c:v>ING</c:v>
                </c:pt>
                <c:pt idx="71">
                  <c:v>KETY</c:v>
                </c:pt>
                <c:pt idx="72">
                  <c:v>ASSECO</c:v>
                </c:pt>
                <c:pt idx="73">
                  <c:v>MILLENIUM</c:v>
                </c:pt>
                <c:pt idx="74">
                  <c:v>AMREST</c:v>
                </c:pt>
                <c:pt idx="75">
                  <c:v>KRUK</c:v>
                </c:pt>
                <c:pt idx="76">
                  <c:v>KERNEL</c:v>
                </c:pt>
                <c:pt idx="77">
                  <c:v>BUDIMEX</c:v>
                </c:pt>
                <c:pt idx="78">
                  <c:v>INTERCARS</c:v>
                </c:pt>
                <c:pt idx="79">
                  <c:v>HANDLOWY</c:v>
                </c:pt>
                <c:pt idx="80">
                  <c:v>GTC</c:v>
                </c:pt>
                <c:pt idx="81">
                  <c:v>WIRTUALNA</c:v>
                </c:pt>
                <c:pt idx="82">
                  <c:v>EUROCASH</c:v>
                </c:pt>
                <c:pt idx="83">
                  <c:v>ENERGA</c:v>
                </c:pt>
                <c:pt idx="84">
                  <c:v>BENEFIT</c:v>
                </c:pt>
                <c:pt idx="85">
                  <c:v>ENEA</c:v>
                </c:pt>
                <c:pt idx="86">
                  <c:v>DEVELIA</c:v>
                </c:pt>
                <c:pt idx="87">
                  <c:v>GRUPAAZOTY</c:v>
                </c:pt>
                <c:pt idx="88">
                  <c:v>BNPPL</c:v>
                </c:pt>
                <c:pt idx="89">
                  <c:v>GPW</c:v>
                </c:pt>
                <c:pt idx="90">
                  <c:v>COMARCH</c:v>
                </c:pt>
                <c:pt idx="91">
                  <c:v>TSGAMES</c:v>
                </c:pt>
                <c:pt idx="92">
                  <c:v>11BIT</c:v>
                </c:pt>
                <c:pt idx="93">
                  <c:v>CIECH</c:v>
                </c:pt>
                <c:pt idx="94">
                  <c:v>ECHO</c:v>
                </c:pt>
                <c:pt idx="95">
                  <c:v>DOMDEV</c:v>
                </c:pt>
                <c:pt idx="96">
                  <c:v>FAMUR</c:v>
                </c:pt>
                <c:pt idx="97">
                  <c:v>AMICA</c:v>
                </c:pt>
                <c:pt idx="98">
                  <c:v>CLNPHARMA</c:v>
                </c:pt>
                <c:pt idx="99">
                  <c:v>VRG</c:v>
                </c:pt>
                <c:pt idx="100">
                  <c:v>LIVECHAT</c:v>
                </c:pt>
                <c:pt idx="101">
                  <c:v>FORTE</c:v>
                </c:pt>
                <c:pt idx="102">
                  <c:v>NEUCA</c:v>
                </c:pt>
                <c:pt idx="103">
                  <c:v>PLAYWAY</c:v>
                </c:pt>
                <c:pt idx="104">
                  <c:v>PKP</c:v>
                </c:pt>
                <c:pt idx="105">
                  <c:v>MABION</c:v>
                </c:pt>
                <c:pt idx="106">
                  <c:v>STALPROD</c:v>
                </c:pt>
                <c:pt idx="107">
                  <c:v>BOGDANKA</c:v>
                </c:pt>
                <c:pt idx="108">
                  <c:v>GETINOBLE</c:v>
                </c:pt>
                <c:pt idx="109">
                  <c:v>PKOBP</c:v>
                </c:pt>
                <c:pt idx="110">
                  <c:v>PZU</c:v>
                </c:pt>
                <c:pt idx="111">
                  <c:v>CDPROJEKT</c:v>
                </c:pt>
                <c:pt idx="112">
                  <c:v>PKNORLEN</c:v>
                </c:pt>
                <c:pt idx="113">
                  <c:v>PEKAO</c:v>
                </c:pt>
                <c:pt idx="114">
                  <c:v>KGHM</c:v>
                </c:pt>
                <c:pt idx="115">
                  <c:v>LPP</c:v>
                </c:pt>
                <c:pt idx="116">
                  <c:v>SANPL</c:v>
                </c:pt>
                <c:pt idx="117">
                  <c:v>DINO</c:v>
                </c:pt>
                <c:pt idx="118">
                  <c:v>CYFRPLSAT</c:v>
                </c:pt>
                <c:pt idx="119">
                  <c:v>LOTOS</c:v>
                </c:pt>
                <c:pt idx="120">
                  <c:v>PGNIG</c:v>
                </c:pt>
                <c:pt idx="121">
                  <c:v>MBANK</c:v>
                </c:pt>
                <c:pt idx="122">
                  <c:v>ORANGEPL</c:v>
                </c:pt>
                <c:pt idx="123">
                  <c:v>PGE</c:v>
                </c:pt>
                <c:pt idx="124">
                  <c:v>CCC</c:v>
                </c:pt>
                <c:pt idx="125">
                  <c:v>ALIOR</c:v>
                </c:pt>
                <c:pt idx="126">
                  <c:v>TAURONPE</c:v>
                </c:pt>
                <c:pt idx="127">
                  <c:v>JSW</c:v>
                </c:pt>
              </c:strCache>
            </c:strRef>
          </c:cat>
          <c:val>
            <c:numRef>
              <c:f>'Całość razem bez R^2'!$B$4:$DY$4</c:f>
              <c:numCache>
                <c:formatCode>0.000</c:formatCode>
                <c:ptCount val="128"/>
                <c:pt idx="0">
                  <c:v>0.34101389222057971</c:v>
                </c:pt>
                <c:pt idx="1">
                  <c:v>0.48901669243321927</c:v>
                </c:pt>
                <c:pt idx="2">
                  <c:v>0.36509880675780637</c:v>
                </c:pt>
                <c:pt idx="3">
                  <c:v>0.92420632593909946</c:v>
                </c:pt>
                <c:pt idx="4">
                  <c:v>1.6188982104257406</c:v>
                </c:pt>
                <c:pt idx="5">
                  <c:v>0.81581862161439078</c:v>
                </c:pt>
                <c:pt idx="6">
                  <c:v>0.3724236353457096</c:v>
                </c:pt>
                <c:pt idx="7">
                  <c:v>2.1819783288642918</c:v>
                </c:pt>
                <c:pt idx="8">
                  <c:v>0.8318901068450717</c:v>
                </c:pt>
                <c:pt idx="9">
                  <c:v>0.65855644087434662</c:v>
                </c:pt>
                <c:pt idx="10">
                  <c:v>0.80994315638543979</c:v>
                </c:pt>
                <c:pt idx="11">
                  <c:v>1.585016541303685</c:v>
                </c:pt>
                <c:pt idx="12">
                  <c:v>0.28691919839712809</c:v>
                </c:pt>
                <c:pt idx="13">
                  <c:v>0.70182350983882413</c:v>
                </c:pt>
                <c:pt idx="14">
                  <c:v>0.55176904017482953</c:v>
                </c:pt>
                <c:pt idx="15">
                  <c:v>1.1602217964321941</c:v>
                </c:pt>
                <c:pt idx="16">
                  <c:v>0.84791266138230226</c:v>
                </c:pt>
                <c:pt idx="17">
                  <c:v>7.177147678104151E-2</c:v>
                </c:pt>
                <c:pt idx="18">
                  <c:v>0.46264211351479373</c:v>
                </c:pt>
                <c:pt idx="19">
                  <c:v>0.79209287579067411</c:v>
                </c:pt>
                <c:pt idx="20">
                  <c:v>1.0325454407354069</c:v>
                </c:pt>
                <c:pt idx="21">
                  <c:v>0.64693186388032597</c:v>
                </c:pt>
                <c:pt idx="22">
                  <c:v>2.7278312708468939</c:v>
                </c:pt>
                <c:pt idx="23">
                  <c:v>0.9224988033408944</c:v>
                </c:pt>
                <c:pt idx="24">
                  <c:v>0.9438441670802491</c:v>
                </c:pt>
                <c:pt idx="25">
                  <c:v>0.66815942933330374</c:v>
                </c:pt>
                <c:pt idx="26">
                  <c:v>0.57522717153448044</c:v>
                </c:pt>
                <c:pt idx="27">
                  <c:v>0.5944292359065676</c:v>
                </c:pt>
                <c:pt idx="28">
                  <c:v>1.3086002513315536</c:v>
                </c:pt>
                <c:pt idx="29">
                  <c:v>0.66683619554918405</c:v>
                </c:pt>
                <c:pt idx="30">
                  <c:v>0.68041551304091374</c:v>
                </c:pt>
                <c:pt idx="31">
                  <c:v>1.0577992954366962</c:v>
                </c:pt>
                <c:pt idx="32">
                  <c:v>1.0486457442390567</c:v>
                </c:pt>
                <c:pt idx="33">
                  <c:v>0.44593773144715221</c:v>
                </c:pt>
                <c:pt idx="34">
                  <c:v>1.2177270630313202</c:v>
                </c:pt>
                <c:pt idx="35">
                  <c:v>0.93954873835642561</c:v>
                </c:pt>
                <c:pt idx="36">
                  <c:v>0.86484769438455611</c:v>
                </c:pt>
                <c:pt idx="37">
                  <c:v>0.39409921498356171</c:v>
                </c:pt>
                <c:pt idx="38">
                  <c:v>1.1055949745077007</c:v>
                </c:pt>
                <c:pt idx="39">
                  <c:v>0.45268197099468516</c:v>
                </c:pt>
                <c:pt idx="40">
                  <c:v>0.69072345607995167</c:v>
                </c:pt>
                <c:pt idx="41">
                  <c:v>2.0694039257209806</c:v>
                </c:pt>
                <c:pt idx="42">
                  <c:v>1.8633225816073249</c:v>
                </c:pt>
                <c:pt idx="43">
                  <c:v>0.47661914550534773</c:v>
                </c:pt>
                <c:pt idx="44">
                  <c:v>0.50026487831234756</c:v>
                </c:pt>
                <c:pt idx="45">
                  <c:v>0.76317293174905121</c:v>
                </c:pt>
                <c:pt idx="46">
                  <c:v>0.71084380587099771</c:v>
                </c:pt>
                <c:pt idx="47">
                  <c:v>1.2243167597661495</c:v>
                </c:pt>
                <c:pt idx="48">
                  <c:v>0.87536707894969212</c:v>
                </c:pt>
                <c:pt idx="49">
                  <c:v>1.1066678667393528</c:v>
                </c:pt>
                <c:pt idx="50">
                  <c:v>0.91078702625389785</c:v>
                </c:pt>
                <c:pt idx="51">
                  <c:v>0.63094918323138327</c:v>
                </c:pt>
                <c:pt idx="52">
                  <c:v>0.17807431035663918</c:v>
                </c:pt>
                <c:pt idx="53">
                  <c:v>0.89202060992574894</c:v>
                </c:pt>
                <c:pt idx="54">
                  <c:v>0.7428467448186078</c:v>
                </c:pt>
                <c:pt idx="55">
                  <c:v>0.97984676759220213</c:v>
                </c:pt>
                <c:pt idx="56">
                  <c:v>1.6138381381447569</c:v>
                </c:pt>
                <c:pt idx="57">
                  <c:v>1.3979777415673227</c:v>
                </c:pt>
                <c:pt idx="58">
                  <c:v>3.1494516131126726</c:v>
                </c:pt>
                <c:pt idx="59">
                  <c:v>1.4591137739954239</c:v>
                </c:pt>
                <c:pt idx="60">
                  <c:v>1.4059747511185714</c:v>
                </c:pt>
                <c:pt idx="61">
                  <c:v>0.99877211319249604</c:v>
                </c:pt>
                <c:pt idx="62">
                  <c:v>1.3711591165353301</c:v>
                </c:pt>
                <c:pt idx="63">
                  <c:v>1.0104228397486725</c:v>
                </c:pt>
                <c:pt idx="64">
                  <c:v>0.17462117771150565</c:v>
                </c:pt>
                <c:pt idx="65">
                  <c:v>2.0306895600381636</c:v>
                </c:pt>
                <c:pt idx="66">
                  <c:v>0.26172747137381608</c:v>
                </c:pt>
                <c:pt idx="67">
                  <c:v>0.18215413873575009</c:v>
                </c:pt>
                <c:pt idx="68">
                  <c:v>0.66777380267131714</c:v>
                </c:pt>
                <c:pt idx="69">
                  <c:v>1.3840658410985971</c:v>
                </c:pt>
                <c:pt idx="70">
                  <c:v>1.3441083608116577</c:v>
                </c:pt>
                <c:pt idx="71">
                  <c:v>0.68143377865488752</c:v>
                </c:pt>
                <c:pt idx="72">
                  <c:v>0.50276550251654328</c:v>
                </c:pt>
                <c:pt idx="73">
                  <c:v>1.5007277860715795</c:v>
                </c:pt>
                <c:pt idx="74">
                  <c:v>2.1911884734786491</c:v>
                </c:pt>
                <c:pt idx="75">
                  <c:v>1.9162047146526326</c:v>
                </c:pt>
                <c:pt idx="76">
                  <c:v>1.0161739128869545</c:v>
                </c:pt>
                <c:pt idx="77">
                  <c:v>0.52151803392210339</c:v>
                </c:pt>
                <c:pt idx="78">
                  <c:v>1.1550663343078507</c:v>
                </c:pt>
                <c:pt idx="79">
                  <c:v>0.89383072528615437</c:v>
                </c:pt>
                <c:pt idx="80">
                  <c:v>0.96668289843812072</c:v>
                </c:pt>
                <c:pt idx="81">
                  <c:v>0.97192433975163528</c:v>
                </c:pt>
                <c:pt idx="82" formatCode="0.00">
                  <c:v>0.96568000681851685</c:v>
                </c:pt>
                <c:pt idx="83">
                  <c:v>0.36540879598252773</c:v>
                </c:pt>
                <c:pt idx="84">
                  <c:v>1.3610264293893806</c:v>
                </c:pt>
                <c:pt idx="85">
                  <c:v>1.2779558417107064</c:v>
                </c:pt>
                <c:pt idx="86">
                  <c:v>1.0640747148297633</c:v>
                </c:pt>
                <c:pt idx="87">
                  <c:v>1.1243276751975311</c:v>
                </c:pt>
                <c:pt idx="88">
                  <c:v>1.3944064374446627</c:v>
                </c:pt>
                <c:pt idx="89">
                  <c:v>0.48137421169638628</c:v>
                </c:pt>
                <c:pt idx="90">
                  <c:v>0.49872015042544204</c:v>
                </c:pt>
                <c:pt idx="91">
                  <c:v>0.13395234090998095</c:v>
                </c:pt>
                <c:pt idx="92">
                  <c:v>-0.11144436209733105</c:v>
                </c:pt>
                <c:pt idx="93">
                  <c:v>0.92186546905234568</c:v>
                </c:pt>
                <c:pt idx="94">
                  <c:v>0.62676289844692346</c:v>
                </c:pt>
                <c:pt idx="95">
                  <c:v>0.74540401722759275</c:v>
                </c:pt>
                <c:pt idx="96">
                  <c:v>1.2641556668064895</c:v>
                </c:pt>
                <c:pt idx="97">
                  <c:v>0.98052133162133881</c:v>
                </c:pt>
                <c:pt idx="98">
                  <c:v>0.94895577846924239</c:v>
                </c:pt>
                <c:pt idx="99">
                  <c:v>1.6102020247535622</c:v>
                </c:pt>
                <c:pt idx="100">
                  <c:v>0.44502482145816591</c:v>
                </c:pt>
                <c:pt idx="101">
                  <c:v>1.8519817713980606</c:v>
                </c:pt>
                <c:pt idx="102">
                  <c:v>0.94454556588036676</c:v>
                </c:pt>
                <c:pt idx="103">
                  <c:v>0.72369776760450111</c:v>
                </c:pt>
                <c:pt idx="104">
                  <c:v>1.5217318807625804</c:v>
                </c:pt>
                <c:pt idx="105">
                  <c:v>0.8195297093519931</c:v>
                </c:pt>
                <c:pt idx="106">
                  <c:v>1.4250571204191784</c:v>
                </c:pt>
                <c:pt idx="107">
                  <c:v>1.1268577875263073</c:v>
                </c:pt>
                <c:pt idx="108">
                  <c:v>1.2168163465105024</c:v>
                </c:pt>
                <c:pt idx="109" formatCode="General">
                  <c:v>1.35</c:v>
                </c:pt>
                <c:pt idx="110" formatCode="General">
                  <c:v>0.92</c:v>
                </c:pt>
                <c:pt idx="111" formatCode="General">
                  <c:v>0.43</c:v>
                </c:pt>
                <c:pt idx="112" formatCode="General">
                  <c:v>1.1599999999999999</c:v>
                </c:pt>
                <c:pt idx="113" formatCode="General">
                  <c:v>1.45</c:v>
                </c:pt>
                <c:pt idx="114" formatCode="General">
                  <c:v>1.46</c:v>
                </c:pt>
                <c:pt idx="115" formatCode="General">
                  <c:v>1.72</c:v>
                </c:pt>
                <c:pt idx="116" formatCode="General">
                  <c:v>1.47</c:v>
                </c:pt>
                <c:pt idx="117" formatCode="General">
                  <c:v>0.78</c:v>
                </c:pt>
                <c:pt idx="118" formatCode="General">
                  <c:v>0.53</c:v>
                </c:pt>
                <c:pt idx="119" formatCode="General">
                  <c:v>1.26</c:v>
                </c:pt>
                <c:pt idx="120" formatCode="General">
                  <c:v>0.8</c:v>
                </c:pt>
                <c:pt idx="121" formatCode="General">
                  <c:v>1.7</c:v>
                </c:pt>
                <c:pt idx="122" formatCode="General">
                  <c:v>0.36</c:v>
                </c:pt>
                <c:pt idx="123" formatCode="0.00">
                  <c:v>1.75</c:v>
                </c:pt>
                <c:pt idx="124" formatCode="General">
                  <c:v>2.52</c:v>
                </c:pt>
                <c:pt idx="125" formatCode="General">
                  <c:v>2.09</c:v>
                </c:pt>
                <c:pt idx="126" formatCode="General">
                  <c:v>1.1499999999999999</c:v>
                </c:pt>
                <c:pt idx="127" formatCode="General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F-4822-B975-0A231ACEE009}"/>
            </c:ext>
          </c:extLst>
        </c:ser>
        <c:ser>
          <c:idx val="3"/>
          <c:order val="3"/>
          <c:tx>
            <c:strRef>
              <c:f>'Całość razem bez R^2'!$A$5</c:f>
              <c:strCache>
                <c:ptCount val="1"/>
                <c:pt idx="0">
                  <c:v>Monthly beta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'Całość razem bez R^2'!$B$1:$DY$1</c:f>
              <c:strCache>
                <c:ptCount val="128"/>
                <c:pt idx="0">
                  <c:v>ASSECOSEE</c:v>
                </c:pt>
                <c:pt idx="1">
                  <c:v>ASSECOBS</c:v>
                </c:pt>
                <c:pt idx="2">
                  <c:v>MENNICA</c:v>
                </c:pt>
                <c:pt idx="3">
                  <c:v>ALUMETAL</c:v>
                </c:pt>
                <c:pt idx="4">
                  <c:v>AGORA</c:v>
                </c:pt>
                <c:pt idx="5">
                  <c:v>NEWAG</c:v>
                </c:pt>
                <c:pt idx="6">
                  <c:v>WAWEL</c:v>
                </c:pt>
                <c:pt idx="7">
                  <c:v>ENTER</c:v>
                </c:pt>
                <c:pt idx="8">
                  <c:v>PEP</c:v>
                </c:pt>
                <c:pt idx="9">
                  <c:v>APATOR</c:v>
                </c:pt>
                <c:pt idx="10">
                  <c:v>RYVU</c:v>
                </c:pt>
                <c:pt idx="11">
                  <c:v>SANOK</c:v>
                </c:pt>
                <c:pt idx="12">
                  <c:v>SNIEZKA</c:v>
                </c:pt>
                <c:pt idx="13">
                  <c:v>ACAAUTOGAZ</c:v>
                </c:pt>
                <c:pt idx="14">
                  <c:v>BORYSZEW</c:v>
                </c:pt>
                <c:pt idx="15">
                  <c:v>FERRO</c:v>
                </c:pt>
                <c:pt idx="16">
                  <c:v>AUTOPARTNER</c:v>
                </c:pt>
                <c:pt idx="17">
                  <c:v>MLPGROUP</c:v>
                </c:pt>
                <c:pt idx="18">
                  <c:v>COMP</c:v>
                </c:pt>
                <c:pt idx="19">
                  <c:v>STALEXP</c:v>
                </c:pt>
                <c:pt idx="20">
                  <c:v>ABPL</c:v>
                </c:pt>
                <c:pt idx="21">
                  <c:v>SELVITA</c:v>
                </c:pt>
                <c:pt idx="22">
                  <c:v>RAINBOW</c:v>
                </c:pt>
                <c:pt idx="23">
                  <c:v>ATAL</c:v>
                </c:pt>
                <c:pt idx="24">
                  <c:v>CPRGROUP</c:v>
                </c:pt>
                <c:pt idx="25">
                  <c:v>VIGOSYS</c:v>
                </c:pt>
                <c:pt idx="26">
                  <c:v>POLICE</c:v>
                </c:pt>
                <c:pt idx="27">
                  <c:v>KOGENERA</c:v>
                </c:pt>
                <c:pt idx="28">
                  <c:v>DATAWALK</c:v>
                </c:pt>
                <c:pt idx="29">
                  <c:v>AMBRA</c:v>
                </c:pt>
                <c:pt idx="30">
                  <c:v>OPONEO</c:v>
                </c:pt>
                <c:pt idx="31">
                  <c:v>TIM</c:v>
                </c:pt>
                <c:pt idx="32">
                  <c:v>PHN</c:v>
                </c:pt>
                <c:pt idx="33">
                  <c:v>VOXEL</c:v>
                </c:pt>
                <c:pt idx="34">
                  <c:v>BOS</c:v>
                </c:pt>
                <c:pt idx="35">
                  <c:v>ATMGRUPA</c:v>
                </c:pt>
                <c:pt idx="36">
                  <c:v>MANGATA</c:v>
                </c:pt>
                <c:pt idx="37">
                  <c:v>ZEPAK</c:v>
                </c:pt>
                <c:pt idx="38">
                  <c:v>PCCROKITA</c:v>
                </c:pt>
                <c:pt idx="39">
                  <c:v>DEBICA</c:v>
                </c:pt>
                <c:pt idx="40">
                  <c:v>ASBIS</c:v>
                </c:pt>
                <c:pt idx="41">
                  <c:v>POLIMEXMS</c:v>
                </c:pt>
                <c:pt idx="42">
                  <c:v>WIELTON</c:v>
                </c:pt>
                <c:pt idx="43">
                  <c:v>R22</c:v>
                </c:pt>
                <c:pt idx="44">
                  <c:v>BIOTON</c:v>
                </c:pt>
                <c:pt idx="45">
                  <c:v>TOYA</c:v>
                </c:pt>
                <c:pt idx="46">
                  <c:v>ARCHICOM</c:v>
                </c:pt>
                <c:pt idx="47">
                  <c:v>TORPOL</c:v>
                </c:pt>
                <c:pt idx="48">
                  <c:v>UNIBEP</c:v>
                </c:pt>
                <c:pt idx="49">
                  <c:v>ASTARTA</c:v>
                </c:pt>
                <c:pt idx="50">
                  <c:v>MCI</c:v>
                </c:pt>
                <c:pt idx="51">
                  <c:v>INSTALKRK</c:v>
                </c:pt>
                <c:pt idx="52">
                  <c:v>LENTEX</c:v>
                </c:pt>
                <c:pt idx="53">
                  <c:v>PEKABEX</c:v>
                </c:pt>
                <c:pt idx="54">
                  <c:v>ARCTIC</c:v>
                </c:pt>
                <c:pt idx="55">
                  <c:v>MEDICALG</c:v>
                </c:pt>
                <c:pt idx="56">
                  <c:v>UNIMOT</c:v>
                </c:pt>
                <c:pt idx="57">
                  <c:v>CIGAMES</c:v>
                </c:pt>
                <c:pt idx="58">
                  <c:v>OAT</c:v>
                </c:pt>
                <c:pt idx="59">
                  <c:v>TRAKCJA</c:v>
                </c:pt>
                <c:pt idx="60">
                  <c:v>EKOEXPORT</c:v>
                </c:pt>
                <c:pt idx="61">
                  <c:v>VOTUM</c:v>
                </c:pt>
                <c:pt idx="62">
                  <c:v>MLSYSTEM</c:v>
                </c:pt>
                <c:pt idx="63">
                  <c:v>ULTGAMES</c:v>
                </c:pt>
                <c:pt idx="64">
                  <c:v>MERCATOR</c:v>
                </c:pt>
                <c:pt idx="65">
                  <c:v>RAFAKO</c:v>
                </c:pt>
                <c:pt idx="66">
                  <c:v>SERINUS</c:v>
                </c:pt>
                <c:pt idx="67">
                  <c:v>BOOMBIT</c:v>
                </c:pt>
                <c:pt idx="68">
                  <c:v>BAH</c:v>
                </c:pt>
                <c:pt idx="69">
                  <c:v>PRAIRE</c:v>
                </c:pt>
                <c:pt idx="70">
                  <c:v>ING</c:v>
                </c:pt>
                <c:pt idx="71">
                  <c:v>KETY</c:v>
                </c:pt>
                <c:pt idx="72">
                  <c:v>ASSECO</c:v>
                </c:pt>
                <c:pt idx="73">
                  <c:v>MILLENIUM</c:v>
                </c:pt>
                <c:pt idx="74">
                  <c:v>AMREST</c:v>
                </c:pt>
                <c:pt idx="75">
                  <c:v>KRUK</c:v>
                </c:pt>
                <c:pt idx="76">
                  <c:v>KERNEL</c:v>
                </c:pt>
                <c:pt idx="77">
                  <c:v>BUDIMEX</c:v>
                </c:pt>
                <c:pt idx="78">
                  <c:v>INTERCARS</c:v>
                </c:pt>
                <c:pt idx="79">
                  <c:v>HANDLOWY</c:v>
                </c:pt>
                <c:pt idx="80">
                  <c:v>GTC</c:v>
                </c:pt>
                <c:pt idx="81">
                  <c:v>WIRTUALNA</c:v>
                </c:pt>
                <c:pt idx="82">
                  <c:v>EUROCASH</c:v>
                </c:pt>
                <c:pt idx="83">
                  <c:v>ENERGA</c:v>
                </c:pt>
                <c:pt idx="84">
                  <c:v>BENEFIT</c:v>
                </c:pt>
                <c:pt idx="85">
                  <c:v>ENEA</c:v>
                </c:pt>
                <c:pt idx="86">
                  <c:v>DEVELIA</c:v>
                </c:pt>
                <c:pt idx="87">
                  <c:v>GRUPAAZOTY</c:v>
                </c:pt>
                <c:pt idx="88">
                  <c:v>BNPPL</c:v>
                </c:pt>
                <c:pt idx="89">
                  <c:v>GPW</c:v>
                </c:pt>
                <c:pt idx="90">
                  <c:v>COMARCH</c:v>
                </c:pt>
                <c:pt idx="91">
                  <c:v>TSGAMES</c:v>
                </c:pt>
                <c:pt idx="92">
                  <c:v>11BIT</c:v>
                </c:pt>
                <c:pt idx="93">
                  <c:v>CIECH</c:v>
                </c:pt>
                <c:pt idx="94">
                  <c:v>ECHO</c:v>
                </c:pt>
                <c:pt idx="95">
                  <c:v>DOMDEV</c:v>
                </c:pt>
                <c:pt idx="96">
                  <c:v>FAMUR</c:v>
                </c:pt>
                <c:pt idx="97">
                  <c:v>AMICA</c:v>
                </c:pt>
                <c:pt idx="98">
                  <c:v>CLNPHARMA</c:v>
                </c:pt>
                <c:pt idx="99">
                  <c:v>VRG</c:v>
                </c:pt>
                <c:pt idx="100">
                  <c:v>LIVECHAT</c:v>
                </c:pt>
                <c:pt idx="101">
                  <c:v>FORTE</c:v>
                </c:pt>
                <c:pt idx="102">
                  <c:v>NEUCA</c:v>
                </c:pt>
                <c:pt idx="103">
                  <c:v>PLAYWAY</c:v>
                </c:pt>
                <c:pt idx="104">
                  <c:v>PKP</c:v>
                </c:pt>
                <c:pt idx="105">
                  <c:v>MABION</c:v>
                </c:pt>
                <c:pt idx="106">
                  <c:v>STALPROD</c:v>
                </c:pt>
                <c:pt idx="107">
                  <c:v>BOGDANKA</c:v>
                </c:pt>
                <c:pt idx="108">
                  <c:v>GETINOBLE</c:v>
                </c:pt>
                <c:pt idx="109">
                  <c:v>PKOBP</c:v>
                </c:pt>
                <c:pt idx="110">
                  <c:v>PZU</c:v>
                </c:pt>
                <c:pt idx="111">
                  <c:v>CDPROJEKT</c:v>
                </c:pt>
                <c:pt idx="112">
                  <c:v>PKNORLEN</c:v>
                </c:pt>
                <c:pt idx="113">
                  <c:v>PEKAO</c:v>
                </c:pt>
                <c:pt idx="114">
                  <c:v>KGHM</c:v>
                </c:pt>
                <c:pt idx="115">
                  <c:v>LPP</c:v>
                </c:pt>
                <c:pt idx="116">
                  <c:v>SANPL</c:v>
                </c:pt>
                <c:pt idx="117">
                  <c:v>DINO</c:v>
                </c:pt>
                <c:pt idx="118">
                  <c:v>CYFRPLSAT</c:v>
                </c:pt>
                <c:pt idx="119">
                  <c:v>LOTOS</c:v>
                </c:pt>
                <c:pt idx="120">
                  <c:v>PGNIG</c:v>
                </c:pt>
                <c:pt idx="121">
                  <c:v>MBANK</c:v>
                </c:pt>
                <c:pt idx="122">
                  <c:v>ORANGEPL</c:v>
                </c:pt>
                <c:pt idx="123">
                  <c:v>PGE</c:v>
                </c:pt>
                <c:pt idx="124">
                  <c:v>CCC</c:v>
                </c:pt>
                <c:pt idx="125">
                  <c:v>ALIOR</c:v>
                </c:pt>
                <c:pt idx="126">
                  <c:v>TAURONPE</c:v>
                </c:pt>
                <c:pt idx="127">
                  <c:v>JSW</c:v>
                </c:pt>
              </c:strCache>
            </c:strRef>
          </c:cat>
          <c:val>
            <c:numRef>
              <c:f>'Całość razem bez R^2'!$B$5:$DY$5</c:f>
              <c:numCache>
                <c:formatCode>0.000</c:formatCode>
                <c:ptCount val="128"/>
                <c:pt idx="0">
                  <c:v>0.36580908936799289</c:v>
                </c:pt>
                <c:pt idx="1">
                  <c:v>0.39157730329785967</c:v>
                </c:pt>
                <c:pt idx="2">
                  <c:v>0.21414304485266639</c:v>
                </c:pt>
                <c:pt idx="3">
                  <c:v>0.76352935476840056</c:v>
                </c:pt>
                <c:pt idx="4">
                  <c:v>1.9526332800602753</c:v>
                </c:pt>
                <c:pt idx="5">
                  <c:v>0.82498437206361697</c:v>
                </c:pt>
                <c:pt idx="6">
                  <c:v>0.16036705180275446</c:v>
                </c:pt>
                <c:pt idx="7">
                  <c:v>2.3217397369073822</c:v>
                </c:pt>
                <c:pt idx="8">
                  <c:v>0.68523830385466511</c:v>
                </c:pt>
                <c:pt idx="9">
                  <c:v>0.84630425826080846</c:v>
                </c:pt>
                <c:pt idx="10">
                  <c:v>0.5084764267706956</c:v>
                </c:pt>
                <c:pt idx="11">
                  <c:v>1.7154090003929381</c:v>
                </c:pt>
                <c:pt idx="12">
                  <c:v>0.29920542297866431</c:v>
                </c:pt>
                <c:pt idx="13">
                  <c:v>0.38356867417266105</c:v>
                </c:pt>
                <c:pt idx="14">
                  <c:v>0.56043855885431071</c:v>
                </c:pt>
                <c:pt idx="15">
                  <c:v>1.3204214382537871</c:v>
                </c:pt>
                <c:pt idx="16">
                  <c:v>1.0671930641345755</c:v>
                </c:pt>
                <c:pt idx="17">
                  <c:v>9.8933325764961583E-2</c:v>
                </c:pt>
                <c:pt idx="18">
                  <c:v>0.31005957999302347</c:v>
                </c:pt>
                <c:pt idx="19">
                  <c:v>0.80939990169847842</c:v>
                </c:pt>
                <c:pt idx="20">
                  <c:v>1.1710041090101839</c:v>
                </c:pt>
                <c:pt idx="21">
                  <c:v>0.23023137214824668</c:v>
                </c:pt>
                <c:pt idx="22">
                  <c:v>3.1505462267964472</c:v>
                </c:pt>
                <c:pt idx="23">
                  <c:v>0.96904010893874748</c:v>
                </c:pt>
                <c:pt idx="24">
                  <c:v>1.0472443779776339</c:v>
                </c:pt>
                <c:pt idx="25">
                  <c:v>0.72058888526167442</c:v>
                </c:pt>
                <c:pt idx="26">
                  <c:v>0.2787288837074533</c:v>
                </c:pt>
                <c:pt idx="27">
                  <c:v>0.44648889963282101</c:v>
                </c:pt>
                <c:pt idx="28">
                  <c:v>1.5081446729643884</c:v>
                </c:pt>
                <c:pt idx="29">
                  <c:v>0.64309856258516984</c:v>
                </c:pt>
                <c:pt idx="30">
                  <c:v>0.89304013868660548</c:v>
                </c:pt>
                <c:pt idx="31">
                  <c:v>0.89304293023649384</c:v>
                </c:pt>
                <c:pt idx="32">
                  <c:v>1.2084236943728086</c:v>
                </c:pt>
                <c:pt idx="33">
                  <c:v>9.1058980045636603E-2</c:v>
                </c:pt>
                <c:pt idx="34">
                  <c:v>1.2465472451733222</c:v>
                </c:pt>
                <c:pt idx="35">
                  <c:v>0.85297184408923044</c:v>
                </c:pt>
                <c:pt idx="36">
                  <c:v>1.1780632075565045</c:v>
                </c:pt>
                <c:pt idx="37">
                  <c:v>5.8669004082118698E-2</c:v>
                </c:pt>
                <c:pt idx="38">
                  <c:v>1.169004128717434</c:v>
                </c:pt>
                <c:pt idx="39">
                  <c:v>0.49558206547912809</c:v>
                </c:pt>
                <c:pt idx="40">
                  <c:v>0.74662716486269665</c:v>
                </c:pt>
                <c:pt idx="41">
                  <c:v>1.8750518600954891</c:v>
                </c:pt>
                <c:pt idx="42">
                  <c:v>2.2914073411858005</c:v>
                </c:pt>
                <c:pt idx="43">
                  <c:v>0.41668914883729907</c:v>
                </c:pt>
                <c:pt idx="44">
                  <c:v>0.26643454471864586</c:v>
                </c:pt>
                <c:pt idx="45">
                  <c:v>0.66129952489263877</c:v>
                </c:pt>
                <c:pt idx="46">
                  <c:v>1.0772616331529776</c:v>
                </c:pt>
                <c:pt idx="47">
                  <c:v>1.3056190467453903</c:v>
                </c:pt>
                <c:pt idx="48">
                  <c:v>1.0343627431990021</c:v>
                </c:pt>
                <c:pt idx="49">
                  <c:v>0.98641381527103145</c:v>
                </c:pt>
                <c:pt idx="50">
                  <c:v>0.74110887089411515</c:v>
                </c:pt>
                <c:pt idx="51">
                  <c:v>0.64435503871319144</c:v>
                </c:pt>
                <c:pt idx="52">
                  <c:v>0.42191617459278447</c:v>
                </c:pt>
                <c:pt idx="53">
                  <c:v>1.2707009135004306</c:v>
                </c:pt>
                <c:pt idx="54">
                  <c:v>0.82580052399652704</c:v>
                </c:pt>
                <c:pt idx="55">
                  <c:v>0.74410468826371778</c:v>
                </c:pt>
                <c:pt idx="56">
                  <c:v>1.7291406533414451</c:v>
                </c:pt>
                <c:pt idx="57">
                  <c:v>1.0163749017614037</c:v>
                </c:pt>
                <c:pt idx="58">
                  <c:v>3.6723532632103755</c:v>
                </c:pt>
                <c:pt idx="59">
                  <c:v>1.5644835137226403</c:v>
                </c:pt>
                <c:pt idx="60">
                  <c:v>1.0532055850799211</c:v>
                </c:pt>
                <c:pt idx="61">
                  <c:v>0.94961320068349142</c:v>
                </c:pt>
                <c:pt idx="62">
                  <c:v>1.2855594534368098</c:v>
                </c:pt>
                <c:pt idx="63">
                  <c:v>1.4474864785929451</c:v>
                </c:pt>
                <c:pt idx="64">
                  <c:v>0.62834702991810898</c:v>
                </c:pt>
                <c:pt idx="65">
                  <c:v>2.1273386213759919</c:v>
                </c:pt>
                <c:pt idx="66">
                  <c:v>-0.2031087847755475</c:v>
                </c:pt>
                <c:pt idx="67">
                  <c:v>-0.89437988226675202</c:v>
                </c:pt>
                <c:pt idx="68">
                  <c:v>0.85952831067994595</c:v>
                </c:pt>
                <c:pt idx="69">
                  <c:v>1.1328863287773869</c:v>
                </c:pt>
                <c:pt idx="70">
                  <c:v>1.4122463382838182</c:v>
                </c:pt>
                <c:pt idx="71">
                  <c:v>0.70575922572625238</c:v>
                </c:pt>
                <c:pt idx="72">
                  <c:v>0.51971867278845518</c:v>
                </c:pt>
                <c:pt idx="73">
                  <c:v>1.6315384238972281</c:v>
                </c:pt>
                <c:pt idx="74">
                  <c:v>2.7213267088456052</c:v>
                </c:pt>
                <c:pt idx="75">
                  <c:v>1.8234697832366333</c:v>
                </c:pt>
                <c:pt idx="76">
                  <c:v>0.34481379385311439</c:v>
                </c:pt>
                <c:pt idx="77">
                  <c:v>0.82276265476796473</c:v>
                </c:pt>
                <c:pt idx="78">
                  <c:v>1.2678261207968202</c:v>
                </c:pt>
                <c:pt idx="79">
                  <c:v>0.98555928733325726</c:v>
                </c:pt>
                <c:pt idx="80">
                  <c:v>1.0745469335511955</c:v>
                </c:pt>
                <c:pt idx="81">
                  <c:v>1.015078719241985</c:v>
                </c:pt>
                <c:pt idx="82">
                  <c:v>0.7096241931114855</c:v>
                </c:pt>
                <c:pt idx="83">
                  <c:v>6.4187459269951869E-2</c:v>
                </c:pt>
                <c:pt idx="84">
                  <c:v>1.5079556187231755</c:v>
                </c:pt>
                <c:pt idx="85">
                  <c:v>1.4703809086462949</c:v>
                </c:pt>
                <c:pt idx="86">
                  <c:v>0.92124531817995681</c:v>
                </c:pt>
                <c:pt idx="87">
                  <c:v>0.83545709758544329</c:v>
                </c:pt>
                <c:pt idx="88">
                  <c:v>1.8184799617258638</c:v>
                </c:pt>
                <c:pt idx="89">
                  <c:v>0.49692536544405164</c:v>
                </c:pt>
                <c:pt idx="90">
                  <c:v>0.36078417463248136</c:v>
                </c:pt>
                <c:pt idx="91">
                  <c:v>-0.24067958602958248</c:v>
                </c:pt>
                <c:pt idx="92">
                  <c:v>-1.0866686621338726</c:v>
                </c:pt>
                <c:pt idx="93">
                  <c:v>0.99746234980704251</c:v>
                </c:pt>
                <c:pt idx="94">
                  <c:v>0.67449203810274305</c:v>
                </c:pt>
                <c:pt idx="95">
                  <c:v>0.76516958465654428</c:v>
                </c:pt>
                <c:pt idx="96">
                  <c:v>1.1462993215027759</c:v>
                </c:pt>
                <c:pt idx="97">
                  <c:v>0.92575564641217212</c:v>
                </c:pt>
                <c:pt idx="98">
                  <c:v>0.86820489787942912</c:v>
                </c:pt>
                <c:pt idx="99">
                  <c:v>1.6418704655362029</c:v>
                </c:pt>
                <c:pt idx="100">
                  <c:v>0.39728281817511757</c:v>
                </c:pt>
                <c:pt idx="101">
                  <c:v>1.4382434580773593</c:v>
                </c:pt>
                <c:pt idx="102">
                  <c:v>1.5131914217796476</c:v>
                </c:pt>
                <c:pt idx="103">
                  <c:v>0.36323683818235969</c:v>
                </c:pt>
                <c:pt idx="104">
                  <c:v>1.5518548609456215</c:v>
                </c:pt>
                <c:pt idx="105">
                  <c:v>1.5812465502917161</c:v>
                </c:pt>
                <c:pt idx="106">
                  <c:v>1.5967006597133051</c:v>
                </c:pt>
                <c:pt idx="107">
                  <c:v>0.98234199941776446</c:v>
                </c:pt>
                <c:pt idx="108">
                  <c:v>1.4817554720035866</c:v>
                </c:pt>
                <c:pt idx="109" formatCode="General">
                  <c:v>1.37</c:v>
                </c:pt>
                <c:pt idx="110" formatCode="General">
                  <c:v>0.97</c:v>
                </c:pt>
                <c:pt idx="111" formatCode="General">
                  <c:v>0.28999999999999998</c:v>
                </c:pt>
                <c:pt idx="112" formatCode="General">
                  <c:v>1.49</c:v>
                </c:pt>
                <c:pt idx="113" formatCode="General">
                  <c:v>1.52</c:v>
                </c:pt>
                <c:pt idx="114" formatCode="General">
                  <c:v>1.3</c:v>
                </c:pt>
                <c:pt idx="115" formatCode="General">
                  <c:v>1.63</c:v>
                </c:pt>
                <c:pt idx="116" formatCode="General">
                  <c:v>1.47</c:v>
                </c:pt>
                <c:pt idx="117" formatCode="General">
                  <c:v>0.54</c:v>
                </c:pt>
                <c:pt idx="118" formatCode="General">
                  <c:v>0.71</c:v>
                </c:pt>
                <c:pt idx="119" formatCode="General">
                  <c:v>1.38</c:v>
                </c:pt>
                <c:pt idx="120" formatCode="General">
                  <c:v>0.65</c:v>
                </c:pt>
                <c:pt idx="121" formatCode="General">
                  <c:v>1.72</c:v>
                </c:pt>
                <c:pt idx="122" formatCode="General">
                  <c:v>0.46</c:v>
                </c:pt>
                <c:pt idx="123" formatCode="General">
                  <c:v>1.7</c:v>
                </c:pt>
                <c:pt idx="124" formatCode="General">
                  <c:v>3.07</c:v>
                </c:pt>
                <c:pt idx="125" formatCode="General">
                  <c:v>2.0099999999999998</c:v>
                </c:pt>
                <c:pt idx="126" formatCode="General">
                  <c:v>1.32</c:v>
                </c:pt>
                <c:pt idx="127" formatCode="General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4F-4822-B975-0A231ACEE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smooth val="0"/>
        <c:axId val="872440848"/>
        <c:axId val="872435440"/>
      </c:lineChart>
      <c:catAx>
        <c:axId val="87244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872435440"/>
        <c:crosses val="autoZero"/>
        <c:auto val="1"/>
        <c:lblAlgn val="ctr"/>
        <c:lblOffset val="100"/>
        <c:noMultiLvlLbl val="0"/>
      </c:catAx>
      <c:valAx>
        <c:axId val="872435440"/>
        <c:scaling>
          <c:orientation val="minMax"/>
          <c:max val="3.5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7244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82053615328319"/>
          <c:y val="2.6027346913375545E-2"/>
          <c:w val="0.27769591289389306"/>
          <c:h val="4.49903460108330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214317</xdr:colOff>
      <xdr:row>25</xdr:row>
      <xdr:rowOff>33337</xdr:rowOff>
    </xdr:from>
    <xdr:to>
      <xdr:col>27</xdr:col>
      <xdr:colOff>214312</xdr:colOff>
      <xdr:row>50</xdr:row>
      <xdr:rowOff>35719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bdx_d_32" connectionId="2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bdx_d_38" connectionId="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bdx_d_41" connectionId="2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bdx_d_31" connectionId="13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bdx_d_35" connectionId="17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bdx_d_37" connectionId="25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bdx_d_36" connectionId="9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bdx_d_28" connectionId="1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bdx_d_30" connectionId="30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bdx_d_27" connectionId="2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bdx_d_35" connectionId="1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bdx_d_34" connectionId="1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bdx_d_40" connectionId="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bdx_d_31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bdx_d_36" connectionId="10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bdx_d_39" connectionId="2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bdx_d_29" connectionId="3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bdx_d_11" connectionId="8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bdx_d_28" connectionId="16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bdx_d_41" connectionId="2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bdx_d_38" connectionId="4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bdx_d_37" connectionId="2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bdx_d_11" connectionId="7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bdx_d_34" connectionId="2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bdx_d_33" connectionId="6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bdx_d_32" connectionId="2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bdx_d_27" connectionId="2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bdx_d_30" connectionId="29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bdx_d_29" connectionId="3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bdx_d_40" connectionId="11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bdx_d_39" connectionId="1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bdx_d_33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18" Type="http://schemas.openxmlformats.org/officeDocument/2006/relationships/comments" Target="../comments1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1" Type="http://schemas.openxmlformats.org/officeDocument/2006/relationships/vmlDrawing" Target="../drawings/vmlDrawing1.vml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4.xml"/><Relationship Id="rId13" Type="http://schemas.openxmlformats.org/officeDocument/2006/relationships/queryTable" Target="../queryTables/queryTable29.xml"/><Relationship Id="rId3" Type="http://schemas.openxmlformats.org/officeDocument/2006/relationships/queryTable" Target="../queryTables/queryTable19.xml"/><Relationship Id="rId7" Type="http://schemas.openxmlformats.org/officeDocument/2006/relationships/queryTable" Target="../queryTables/queryTable23.xml"/><Relationship Id="rId12" Type="http://schemas.openxmlformats.org/officeDocument/2006/relationships/queryTable" Target="../queryTables/queryTable28.xml"/><Relationship Id="rId2" Type="http://schemas.openxmlformats.org/officeDocument/2006/relationships/queryTable" Target="../queryTables/queryTable18.xml"/><Relationship Id="rId16" Type="http://schemas.openxmlformats.org/officeDocument/2006/relationships/queryTable" Target="../queryTables/queryTable32.xml"/><Relationship Id="rId1" Type="http://schemas.openxmlformats.org/officeDocument/2006/relationships/queryTable" Target="../queryTables/queryTable17.xml"/><Relationship Id="rId6" Type="http://schemas.openxmlformats.org/officeDocument/2006/relationships/queryTable" Target="../queryTables/queryTable22.xml"/><Relationship Id="rId11" Type="http://schemas.openxmlformats.org/officeDocument/2006/relationships/queryTable" Target="../queryTables/queryTable27.xml"/><Relationship Id="rId5" Type="http://schemas.openxmlformats.org/officeDocument/2006/relationships/queryTable" Target="../queryTables/queryTable21.xml"/><Relationship Id="rId15" Type="http://schemas.openxmlformats.org/officeDocument/2006/relationships/queryTable" Target="../queryTables/queryTable31.xml"/><Relationship Id="rId10" Type="http://schemas.openxmlformats.org/officeDocument/2006/relationships/queryTable" Target="../queryTables/queryTable26.xml"/><Relationship Id="rId4" Type="http://schemas.openxmlformats.org/officeDocument/2006/relationships/queryTable" Target="../queryTables/queryTable20.xml"/><Relationship Id="rId9" Type="http://schemas.openxmlformats.org/officeDocument/2006/relationships/queryTable" Target="../queryTables/queryTable25.xml"/><Relationship Id="rId14" Type="http://schemas.openxmlformats.org/officeDocument/2006/relationships/queryTable" Target="../queryTables/queryTable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R91"/>
  <sheetViews>
    <sheetView topLeftCell="A2" zoomScale="80" zoomScaleNormal="80" workbookViewId="0">
      <selection activeCell="AP75" sqref="AP75"/>
    </sheetView>
  </sheetViews>
  <sheetFormatPr defaultRowHeight="15" x14ac:dyDescent="0.25"/>
  <cols>
    <col min="1" max="1" width="22" style="1" bestFit="1" customWidth="1"/>
    <col min="2" max="2" width="11" style="1" customWidth="1"/>
    <col min="3" max="3" width="9.140625" style="1"/>
    <col min="4" max="4" width="11.7109375" style="1" customWidth="1"/>
    <col min="5" max="5" width="12.140625" style="1" customWidth="1"/>
    <col min="6" max="6" width="10.5703125" style="1" bestFit="1" customWidth="1"/>
    <col min="7" max="7" width="10.42578125" style="1" customWidth="1"/>
    <col min="8" max="8" width="10.7109375" style="1" customWidth="1"/>
    <col min="9" max="9" width="9.140625" style="1"/>
    <col min="10" max="10" width="15.140625" style="1" bestFit="1" customWidth="1"/>
    <col min="11" max="11" width="9.140625" style="1"/>
    <col min="12" max="12" width="10.42578125" style="1" customWidth="1"/>
    <col min="13" max="13" width="11.140625" style="1" customWidth="1"/>
    <col min="14" max="14" width="11.7109375" style="1" customWidth="1"/>
    <col min="15" max="15" width="10.42578125" style="1" customWidth="1"/>
    <col min="16" max="16" width="10.85546875" style="1" customWidth="1"/>
    <col min="17" max="17" width="11.42578125" style="1" customWidth="1"/>
    <col min="18" max="18" width="11.28515625" style="1" bestFit="1" customWidth="1"/>
    <col min="19" max="19" width="9.140625" style="1"/>
    <col min="20" max="20" width="17.7109375" style="1" bestFit="1" customWidth="1"/>
    <col min="21" max="21" width="9.140625" style="1"/>
    <col min="22" max="22" width="13.85546875" style="1" bestFit="1" customWidth="1"/>
    <col min="23" max="23" width="13.5703125" style="1" bestFit="1" customWidth="1"/>
    <col min="24" max="24" width="12.85546875" style="1" customWidth="1"/>
    <col min="25" max="25" width="11" style="1" customWidth="1"/>
    <col min="26" max="26" width="10.85546875" style="1" customWidth="1"/>
    <col min="27" max="27" width="11" style="1" customWidth="1"/>
    <col min="28" max="28" width="12.85546875" style="1" customWidth="1"/>
    <col min="29" max="29" width="10.42578125" style="1" customWidth="1"/>
    <col min="30" max="30" width="9.140625" style="1"/>
    <col min="31" max="31" width="10.28515625" style="1" bestFit="1" customWidth="1"/>
    <col min="32" max="32" width="9.140625" style="1"/>
    <col min="33" max="33" width="11.42578125" style="1" customWidth="1"/>
    <col min="34" max="34" width="15" style="1" bestFit="1" customWidth="1"/>
    <col min="35" max="35" width="13.7109375" style="1" bestFit="1" customWidth="1"/>
    <col min="36" max="36" width="13.5703125" style="1" bestFit="1" customWidth="1"/>
    <col min="37" max="37" width="15.140625" style="1" bestFit="1" customWidth="1"/>
    <col min="38" max="141" width="9.140625" style="1"/>
    <col min="142" max="142" width="15.140625" style="1" bestFit="1" customWidth="1"/>
    <col min="143" max="143" width="11.42578125" style="1" bestFit="1" customWidth="1"/>
    <col min="144" max="144" width="17" style="1" bestFit="1" customWidth="1"/>
    <col min="145" max="145" width="16.28515625" style="1" bestFit="1" customWidth="1"/>
    <col min="146" max="146" width="14.85546875" style="1" bestFit="1" customWidth="1"/>
    <col min="147" max="147" width="15.7109375" style="1" bestFit="1" customWidth="1"/>
    <col min="148" max="148" width="16.28515625" style="1" bestFit="1" customWidth="1"/>
    <col min="149" max="16384" width="9.140625" style="1"/>
  </cols>
  <sheetData>
    <row r="1" spans="1:148" x14ac:dyDescent="0.25">
      <c r="A1" s="34" t="s">
        <v>134</v>
      </c>
      <c r="B1" s="2" t="s">
        <v>0</v>
      </c>
      <c r="C1" s="2" t="s">
        <v>1</v>
      </c>
      <c r="D1" s="2" t="s">
        <v>2</v>
      </c>
      <c r="E1" s="2" t="s">
        <v>1</v>
      </c>
      <c r="F1" s="2" t="s">
        <v>3</v>
      </c>
      <c r="G1" s="2" t="s">
        <v>1</v>
      </c>
      <c r="H1" s="2" t="s">
        <v>4</v>
      </c>
      <c r="I1" s="2" t="s">
        <v>1</v>
      </c>
      <c r="J1" s="2" t="s">
        <v>5</v>
      </c>
      <c r="K1" s="2" t="s">
        <v>1</v>
      </c>
      <c r="L1" s="2" t="s">
        <v>6</v>
      </c>
      <c r="M1" s="2" t="s">
        <v>1</v>
      </c>
      <c r="N1" s="2" t="s">
        <v>7</v>
      </c>
      <c r="O1" s="2" t="s">
        <v>1</v>
      </c>
      <c r="P1" s="2" t="s">
        <v>8</v>
      </c>
      <c r="Q1" s="2" t="s">
        <v>1</v>
      </c>
      <c r="R1" s="2" t="s">
        <v>9</v>
      </c>
      <c r="S1" s="2" t="s">
        <v>1</v>
      </c>
      <c r="T1" s="2" t="s">
        <v>10</v>
      </c>
      <c r="U1" s="2" t="s">
        <v>1</v>
      </c>
      <c r="V1" s="2" t="s">
        <v>11</v>
      </c>
      <c r="W1" s="2" t="s">
        <v>1</v>
      </c>
      <c r="X1" s="2" t="s">
        <v>12</v>
      </c>
      <c r="Y1" s="2" t="s">
        <v>1</v>
      </c>
      <c r="Z1" s="2" t="s">
        <v>13</v>
      </c>
      <c r="AA1" s="2" t="s">
        <v>1</v>
      </c>
      <c r="AB1" s="2" t="s">
        <v>14</v>
      </c>
      <c r="AC1" s="2" t="s">
        <v>1</v>
      </c>
      <c r="AD1" s="2" t="s">
        <v>15</v>
      </c>
      <c r="AE1" s="2" t="s">
        <v>1</v>
      </c>
      <c r="AF1" s="2" t="s">
        <v>16</v>
      </c>
      <c r="AG1" s="2" t="s">
        <v>1</v>
      </c>
      <c r="AH1" s="2" t="s">
        <v>17</v>
      </c>
      <c r="AI1" s="2" t="s">
        <v>1</v>
      </c>
      <c r="AJ1" s="2" t="s">
        <v>18</v>
      </c>
      <c r="AK1" s="2" t="s">
        <v>1</v>
      </c>
      <c r="AL1" s="2" t="s">
        <v>19</v>
      </c>
      <c r="AM1" s="2" t="s">
        <v>1</v>
      </c>
      <c r="AN1" s="2" t="s">
        <v>20</v>
      </c>
      <c r="AO1" s="2" t="s">
        <v>1</v>
      </c>
      <c r="AP1" s="2" t="s">
        <v>21</v>
      </c>
      <c r="AQ1" s="2" t="s">
        <v>1</v>
      </c>
      <c r="AR1" s="2" t="s">
        <v>22</v>
      </c>
      <c r="AS1" s="2" t="s">
        <v>1</v>
      </c>
      <c r="AT1" s="2" t="s">
        <v>23</v>
      </c>
      <c r="AU1" s="2" t="s">
        <v>1</v>
      </c>
      <c r="AV1" s="2" t="s">
        <v>24</v>
      </c>
      <c r="AW1" s="2" t="s">
        <v>1</v>
      </c>
      <c r="AX1" s="2" t="s">
        <v>25</v>
      </c>
      <c r="AY1" s="2" t="s">
        <v>1</v>
      </c>
      <c r="AZ1" s="2" t="s">
        <v>26</v>
      </c>
      <c r="BA1" s="2" t="s">
        <v>1</v>
      </c>
      <c r="BB1" s="2" t="s">
        <v>27</v>
      </c>
      <c r="BC1" s="2" t="s">
        <v>1</v>
      </c>
      <c r="BD1" s="2" t="s">
        <v>28</v>
      </c>
      <c r="BE1" s="2" t="s">
        <v>1</v>
      </c>
      <c r="BF1" s="2" t="s">
        <v>29</v>
      </c>
      <c r="BG1" s="2" t="s">
        <v>1</v>
      </c>
      <c r="BH1" s="2" t="s">
        <v>30</v>
      </c>
      <c r="BI1" s="2" t="s">
        <v>1</v>
      </c>
      <c r="BJ1" s="2" t="s">
        <v>31</v>
      </c>
      <c r="BK1" s="2" t="s">
        <v>1</v>
      </c>
      <c r="BL1" s="2" t="s">
        <v>32</v>
      </c>
      <c r="BM1" s="2" t="s">
        <v>1</v>
      </c>
      <c r="BN1" s="2" t="s">
        <v>33</v>
      </c>
      <c r="BO1" s="2" t="s">
        <v>1</v>
      </c>
      <c r="BP1" s="2" t="s">
        <v>34</v>
      </c>
      <c r="BQ1" s="2" t="s">
        <v>1</v>
      </c>
      <c r="BR1" s="2" t="s">
        <v>35</v>
      </c>
      <c r="BS1" s="2" t="s">
        <v>1</v>
      </c>
      <c r="BT1" s="2" t="s">
        <v>36</v>
      </c>
      <c r="BU1" s="2" t="s">
        <v>1</v>
      </c>
      <c r="BV1" s="2" t="s">
        <v>37</v>
      </c>
      <c r="BW1" s="2" t="s">
        <v>1</v>
      </c>
      <c r="BX1" s="2" t="s">
        <v>38</v>
      </c>
      <c r="BY1" s="2" t="s">
        <v>1</v>
      </c>
      <c r="BZ1" s="2" t="s">
        <v>39</v>
      </c>
      <c r="CA1" s="2" t="s">
        <v>1</v>
      </c>
      <c r="CB1" s="2" t="s">
        <v>40</v>
      </c>
      <c r="CC1" s="2" t="s">
        <v>1</v>
      </c>
      <c r="CD1" s="2" t="s">
        <v>41</v>
      </c>
      <c r="CE1" s="2" t="s">
        <v>1</v>
      </c>
      <c r="CF1" s="2" t="s">
        <v>42</v>
      </c>
      <c r="CG1" s="2" t="s">
        <v>1</v>
      </c>
      <c r="CH1" s="2" t="s">
        <v>43</v>
      </c>
      <c r="CI1" s="2" t="s">
        <v>1</v>
      </c>
      <c r="CJ1" s="2" t="s">
        <v>44</v>
      </c>
      <c r="CK1" s="2" t="s">
        <v>1</v>
      </c>
      <c r="CL1" s="2" t="s">
        <v>45</v>
      </c>
      <c r="CM1" s="2" t="s">
        <v>1</v>
      </c>
      <c r="CN1" s="2" t="s">
        <v>46</v>
      </c>
      <c r="CO1" s="2" t="s">
        <v>1</v>
      </c>
      <c r="CP1" s="2" t="s">
        <v>47</v>
      </c>
      <c r="CQ1" s="2" t="s">
        <v>1</v>
      </c>
      <c r="CR1" s="2" t="s">
        <v>48</v>
      </c>
      <c r="CS1" s="2" t="s">
        <v>1</v>
      </c>
      <c r="CT1" s="2" t="s">
        <v>49</v>
      </c>
      <c r="CU1" s="2" t="s">
        <v>1</v>
      </c>
      <c r="CV1" s="2" t="s">
        <v>50</v>
      </c>
      <c r="CW1" s="2" t="s">
        <v>1</v>
      </c>
      <c r="CX1" s="2" t="s">
        <v>51</v>
      </c>
      <c r="CY1" s="2" t="s">
        <v>1</v>
      </c>
      <c r="CZ1" s="2" t="s">
        <v>52</v>
      </c>
      <c r="DA1" s="2" t="s">
        <v>1</v>
      </c>
      <c r="DB1" s="2" t="s">
        <v>53</v>
      </c>
      <c r="DC1" s="2" t="s">
        <v>1</v>
      </c>
      <c r="DD1" s="2" t="s">
        <v>54</v>
      </c>
      <c r="DE1" s="2" t="s">
        <v>1</v>
      </c>
      <c r="DF1" s="2" t="s">
        <v>55</v>
      </c>
      <c r="DG1" s="2" t="s">
        <v>1</v>
      </c>
      <c r="DH1" s="2" t="s">
        <v>56</v>
      </c>
      <c r="DI1" s="2" t="s">
        <v>1</v>
      </c>
      <c r="DJ1" s="2" t="s">
        <v>57</v>
      </c>
      <c r="DK1" s="2" t="s">
        <v>1</v>
      </c>
      <c r="DL1" s="2" t="s">
        <v>58</v>
      </c>
      <c r="DM1" s="2" t="s">
        <v>1</v>
      </c>
      <c r="DN1" s="2" t="s">
        <v>59</v>
      </c>
      <c r="DO1" s="2" t="s">
        <v>1</v>
      </c>
      <c r="DP1" s="2" t="s">
        <v>60</v>
      </c>
      <c r="DQ1" s="2" t="s">
        <v>1</v>
      </c>
      <c r="DR1" s="2" t="s">
        <v>61</v>
      </c>
      <c r="DS1" s="2" t="s">
        <v>1</v>
      </c>
      <c r="DT1" s="2" t="s">
        <v>62</v>
      </c>
      <c r="DU1" s="2" t="s">
        <v>1</v>
      </c>
      <c r="DV1" s="2" t="s">
        <v>63</v>
      </c>
      <c r="DW1" s="2" t="s">
        <v>1</v>
      </c>
      <c r="DX1" s="2" t="s">
        <v>64</v>
      </c>
      <c r="DY1" s="2" t="s">
        <v>1</v>
      </c>
      <c r="DZ1" s="2" t="s">
        <v>65</v>
      </c>
      <c r="EA1" s="2" t="s">
        <v>1</v>
      </c>
      <c r="EB1" s="2" t="s">
        <v>66</v>
      </c>
      <c r="EC1" s="2" t="s">
        <v>1</v>
      </c>
      <c r="ED1" s="2" t="s">
        <v>67</v>
      </c>
      <c r="EE1" s="2" t="s">
        <v>1</v>
      </c>
      <c r="EF1" s="2" t="s">
        <v>68</v>
      </c>
      <c r="EG1" s="2" t="s">
        <v>1</v>
      </c>
      <c r="EH1" s="2" t="s">
        <v>69</v>
      </c>
      <c r="EI1" s="2" t="s">
        <v>1</v>
      </c>
      <c r="EJ1" s="2" t="s">
        <v>70</v>
      </c>
      <c r="EK1" s="2" t="s">
        <v>1</v>
      </c>
      <c r="EL1" s="3" t="s">
        <v>71</v>
      </c>
      <c r="EM1" s="3" t="s">
        <v>72</v>
      </c>
      <c r="EN1" s="3" t="s">
        <v>73</v>
      </c>
      <c r="EO1" s="3" t="s">
        <v>74</v>
      </c>
      <c r="EP1" s="4" t="s">
        <v>75</v>
      </c>
      <c r="EQ1" s="5" t="s">
        <v>76</v>
      </c>
      <c r="ER1" s="6" t="s">
        <v>77</v>
      </c>
    </row>
    <row r="2" spans="1:148" s="7" customFormat="1" x14ac:dyDescent="0.25">
      <c r="A2" s="7" t="s">
        <v>78</v>
      </c>
      <c r="B2" s="8">
        <v>0.70048886975447511</v>
      </c>
      <c r="C2" s="9">
        <v>0.19879382781123037</v>
      </c>
      <c r="D2" s="8">
        <v>0.62651752088517787</v>
      </c>
      <c r="E2" s="9">
        <v>0.20757474280560878</v>
      </c>
      <c r="F2" s="9">
        <v>0.34067224046657135</v>
      </c>
      <c r="G2" s="9">
        <v>0.11730016576000445</v>
      </c>
      <c r="H2" s="9">
        <v>0.57603941268355141</v>
      </c>
      <c r="I2" s="9">
        <v>0.1614031883219848</v>
      </c>
      <c r="J2" s="10">
        <v>1.0635339664571668</v>
      </c>
      <c r="K2" s="9">
        <v>0.23505408460677713</v>
      </c>
      <c r="L2" s="10">
        <v>0.63870858906474126</v>
      </c>
      <c r="M2" s="9">
        <v>0.18179735707870803</v>
      </c>
      <c r="N2" s="9">
        <v>0.28894058902127467</v>
      </c>
      <c r="O2" s="9">
        <v>9.9923601255403269E-2</v>
      </c>
      <c r="P2" s="10">
        <v>1.7852096773754165</v>
      </c>
      <c r="Q2" s="9">
        <v>0.33366180474600665</v>
      </c>
      <c r="R2" s="9">
        <v>0.77487728775432796</v>
      </c>
      <c r="S2" s="9">
        <v>0.12245352594541845</v>
      </c>
      <c r="T2" s="10">
        <v>0.44023003104877223</v>
      </c>
      <c r="U2" s="9">
        <v>0.12419632599479048</v>
      </c>
      <c r="V2" s="9">
        <v>0.82940902978216247</v>
      </c>
      <c r="W2" s="9">
        <v>0.18149878797101099</v>
      </c>
      <c r="X2" s="10">
        <v>0.88900915907599831</v>
      </c>
      <c r="Y2" s="9">
        <v>0.19176104722302367</v>
      </c>
      <c r="Z2" s="9">
        <v>0.29494366867039151</v>
      </c>
      <c r="AA2" s="9">
        <v>5.8204541776872849E-2</v>
      </c>
      <c r="AB2" s="10">
        <v>0.22320837496481646</v>
      </c>
      <c r="AC2" s="9">
        <v>0.14319739647410487</v>
      </c>
      <c r="AD2" s="9">
        <v>0.31533268220753197</v>
      </c>
      <c r="AE2" s="9">
        <v>8.8502002762209098E-2</v>
      </c>
      <c r="AF2" s="9">
        <v>0.76747255291338867</v>
      </c>
      <c r="AG2" s="9">
        <v>0.18531445627236051</v>
      </c>
      <c r="AH2" s="9">
        <v>0.80710436224889148</v>
      </c>
      <c r="AI2" s="9">
        <v>0.26199290172370421</v>
      </c>
      <c r="AJ2" s="9">
        <v>8.9334581980258274E-2</v>
      </c>
      <c r="AK2" s="9">
        <v>2.0722778918685226E-3</v>
      </c>
      <c r="AL2" s="10">
        <v>0.14220839206341607</v>
      </c>
      <c r="AM2" s="9">
        <v>1.549493409837417E-2</v>
      </c>
      <c r="AN2" s="10">
        <v>0.49879875695666059</v>
      </c>
      <c r="AO2" s="9">
        <v>0.18648059934229361</v>
      </c>
      <c r="AP2" s="10">
        <v>0.81616307116131881</v>
      </c>
      <c r="AQ2" s="9">
        <v>0.16374006896015983</v>
      </c>
      <c r="AR2" s="9">
        <v>0.93626765171201154</v>
      </c>
      <c r="AS2" s="9">
        <v>0.24373093781221683</v>
      </c>
      <c r="AT2" s="10">
        <v>1.8780773555508909</v>
      </c>
      <c r="AU2" s="9">
        <v>0.27814567005685009</v>
      </c>
      <c r="AV2" s="10">
        <v>0.58542566524011763</v>
      </c>
      <c r="AW2" s="9">
        <v>0.14342632764169921</v>
      </c>
      <c r="AX2" s="9">
        <v>0.72428218094969832</v>
      </c>
      <c r="AY2" s="9">
        <v>7.4963340860746894E-2</v>
      </c>
      <c r="AZ2" s="10">
        <v>0.48908117870169193</v>
      </c>
      <c r="BA2" s="9">
        <v>0.10130799406839167</v>
      </c>
      <c r="BB2" s="9">
        <v>0.62068205054774905</v>
      </c>
      <c r="BC2" s="9">
        <v>0.17119659940888496</v>
      </c>
      <c r="BD2" s="9">
        <v>0.47330035823528832</v>
      </c>
      <c r="BE2" s="9">
        <v>1.9433888520466062E-2</v>
      </c>
      <c r="BF2" s="9">
        <v>1.2427895849801525</v>
      </c>
      <c r="BG2" s="9">
        <v>0.16712531975675038</v>
      </c>
      <c r="BH2" s="9">
        <v>0.80470865843675543</v>
      </c>
      <c r="BI2" s="9">
        <v>0.27335258642989019</v>
      </c>
      <c r="BJ2" s="9">
        <v>0.65690536360230189</v>
      </c>
      <c r="BK2" s="9">
        <v>0.12449765844217375</v>
      </c>
      <c r="BL2" s="9">
        <v>0.93342570470679098</v>
      </c>
      <c r="BM2" s="9">
        <v>0.17775880428493937</v>
      </c>
      <c r="BN2" s="10">
        <v>0.5661752991240756</v>
      </c>
      <c r="BO2" s="9">
        <v>0.14774143071424239</v>
      </c>
      <c r="BP2" s="8">
        <v>0.37557915339040721</v>
      </c>
      <c r="BQ2" s="9">
        <v>5.8730463905175057E-2</v>
      </c>
      <c r="BR2" s="10">
        <v>1.1054522389773385</v>
      </c>
      <c r="BS2" s="9">
        <v>0.32072910598499416</v>
      </c>
      <c r="BT2" s="10">
        <v>0.55813258395270271</v>
      </c>
      <c r="BU2" s="9">
        <v>9.343567468577961E-2</v>
      </c>
      <c r="BV2" s="10">
        <v>0.60490816503680667</v>
      </c>
      <c r="BW2" s="9">
        <v>0.109378276107317</v>
      </c>
      <c r="BX2" s="9">
        <v>0.38537870061660678</v>
      </c>
      <c r="BY2" s="9">
        <v>1.0204275031360555E-2</v>
      </c>
      <c r="BZ2" s="9">
        <v>0.84333719041465938</v>
      </c>
      <c r="CA2" s="9">
        <v>0.2375514200000971</v>
      </c>
      <c r="CB2" s="9">
        <v>0.42118524573451971</v>
      </c>
      <c r="CC2" s="9">
        <v>0.23981447499387995</v>
      </c>
      <c r="CD2" s="9">
        <v>1.2318616599052061</v>
      </c>
      <c r="CE2" s="9">
        <v>0.22404498477505747</v>
      </c>
      <c r="CF2" s="10">
        <v>1.3103620665756746</v>
      </c>
      <c r="CG2" s="9">
        <v>0.20424156882471184</v>
      </c>
      <c r="CH2" s="10">
        <v>1.2240257279473947</v>
      </c>
      <c r="CI2" s="9">
        <v>0.25236465502190153</v>
      </c>
      <c r="CJ2" s="8">
        <v>0.83914929452513143</v>
      </c>
      <c r="CK2" s="11">
        <v>0.2083641503511893</v>
      </c>
      <c r="CL2" s="9">
        <v>1.0577361064832538</v>
      </c>
      <c r="CM2" s="9">
        <v>0.15778688996394563</v>
      </c>
      <c r="CN2" s="8">
        <v>0.7819792437400972</v>
      </c>
      <c r="CO2" s="9">
        <v>0.20917158374530662</v>
      </c>
      <c r="CP2" s="9">
        <v>0.73952394247377651</v>
      </c>
      <c r="CQ2" s="9">
        <v>0.16308860160047486</v>
      </c>
      <c r="CR2" s="10">
        <v>1.0793639104152488</v>
      </c>
      <c r="CS2" s="9">
        <v>0.28708216405441328</v>
      </c>
      <c r="CT2" s="9">
        <v>0.67342030681720133</v>
      </c>
      <c r="CU2" s="9">
        <v>0.11335819667306959</v>
      </c>
      <c r="CV2" s="10">
        <v>0.94614245640136996</v>
      </c>
      <c r="CW2" s="9">
        <v>0.15738750437812821</v>
      </c>
      <c r="CX2" s="10">
        <v>0.60472316174725393</v>
      </c>
      <c r="CY2" s="9">
        <v>0.17189446658010352</v>
      </c>
      <c r="CZ2" s="10">
        <v>0.57787010904892333</v>
      </c>
      <c r="DA2" s="9">
        <v>0.19150251988078101</v>
      </c>
      <c r="DB2" s="9">
        <v>0.33013633454434654</v>
      </c>
      <c r="DC2" s="9">
        <v>4.9180548244010129E-2</v>
      </c>
      <c r="DD2" s="9">
        <v>0.62308589645507861</v>
      </c>
      <c r="DE2" s="9">
        <v>0.11014541012975727</v>
      </c>
      <c r="DF2" s="8">
        <v>0.90423370375507339</v>
      </c>
      <c r="DG2" s="9">
        <v>0.26657804259836165</v>
      </c>
      <c r="DH2" s="8">
        <v>1.0513695891572941</v>
      </c>
      <c r="DI2" s="9">
        <v>0.10999167658806801</v>
      </c>
      <c r="DJ2" s="10">
        <v>1.3819810118477973</v>
      </c>
      <c r="DK2" s="9">
        <v>0.32021059796939133</v>
      </c>
      <c r="DL2" s="9">
        <v>1.2925617775802036</v>
      </c>
      <c r="DM2" s="9">
        <v>0.19977509615005642</v>
      </c>
      <c r="DN2" s="10">
        <v>1.2652641226350387</v>
      </c>
      <c r="DO2" s="9">
        <v>3.1964841287498894E-2</v>
      </c>
      <c r="DP2" s="10">
        <v>1.1031056249339986</v>
      </c>
      <c r="DQ2" s="9">
        <v>0.18960801694180465</v>
      </c>
      <c r="DR2" s="9">
        <v>1.324288834790847</v>
      </c>
      <c r="DS2" s="9">
        <v>0.17837667190151099</v>
      </c>
      <c r="DT2" s="10">
        <v>0.90069142253481749</v>
      </c>
      <c r="DU2" s="9">
        <v>0.16015135112493009</v>
      </c>
      <c r="DV2" s="8">
        <v>1.4582161041472637</v>
      </c>
      <c r="DW2" s="11">
        <v>0.18818812175635205</v>
      </c>
      <c r="DX2" s="9">
        <v>1.1349892949814269</v>
      </c>
      <c r="DY2" s="9">
        <v>0.24357903332595515</v>
      </c>
      <c r="DZ2" s="8">
        <v>0.89183965786621044</v>
      </c>
      <c r="EA2" s="11">
        <v>3.1540889465841687E-2</v>
      </c>
      <c r="EB2" s="10">
        <v>1.3363496026485939</v>
      </c>
      <c r="EC2" s="9">
        <v>0.13342645343903653</v>
      </c>
      <c r="ED2" s="9">
        <v>0.58311121696074253</v>
      </c>
      <c r="EE2" s="9">
        <v>2.0337335951995286E-2</v>
      </c>
      <c r="EF2" s="9">
        <v>0.91817469293472342</v>
      </c>
      <c r="EG2" s="9">
        <v>8.0287472363891596E-2</v>
      </c>
      <c r="EH2" s="10">
        <v>-0.10643335311650526</v>
      </c>
      <c r="EI2" s="9">
        <v>1.1498258381982393E-3</v>
      </c>
      <c r="EJ2" s="10">
        <v>0.73876979280934785</v>
      </c>
      <c r="EK2" s="9">
        <v>4.2080572715680553E-2</v>
      </c>
      <c r="EL2" s="12">
        <f t="shared" ref="EL2:EM5" si="0">AVERAGE(B2,D2,F2,H2,J2,L2,N2,P2,R2,T2,V2,X2,Z2,AB2,AD2,AF2,AH2,AJ2,AL2,AN2,AP2,AR2,AT2,AV2,AX2,AZ2,BB2,BD2,BF2,BH2,BJ2,BL2,BN2,BP2,BR2,BT2,BV2,BX2,BZ2,CB2,CD2,CF2,CH2,CJ2,CL2,CN2,CP2,CR2,CT2,CV2,CX2,CZ2,DB2,DD2,DF2,DH2,DJ2,DL2,DN2,DP2,DR2,DT2,DV2,DX2,DZ2,EB2,ED2,EF2,EH2,EJ2)</f>
        <v>0.790159863714196</v>
      </c>
      <c r="EM2" s="12">
        <f t="shared" si="0"/>
        <v>0.15642573044527416</v>
      </c>
      <c r="EN2" s="12">
        <f t="shared" ref="EN2:EO5" si="1">STDEV(B2,D2,F2,H2,J2,L2,N2,P2,R2,T2,V2,X2,Z2,AB2,AD2,AF2,AH2,AJ2,AL2,AN2,AP2,AR2,AT2,AV2,AX2,AZ2,BB2,BD2,BF2,BH2,BJ2,BL2,BN2,BP2,BR2,BT2,BV2,BX2,BZ2,CB2,CD2,CF2,CH2,CJ2,CL2,CN2,CP2,CR2,CT2,CV2,CX2,CZ2,DB2,DD2,DF2,DH2,DJ2,DL2,DN2,DP2,DR2,DT2,DV2,DX2,DZ2,EB2,ED2,EF2,EH2,EJ2)</f>
        <v>0.3842522829142338</v>
      </c>
      <c r="EO2" s="12">
        <f t="shared" si="1"/>
        <v>8.2418901591670354E-2</v>
      </c>
      <c r="EP2" s="7">
        <v>3</v>
      </c>
      <c r="EQ2" s="7">
        <v>29</v>
      </c>
      <c r="ER2" s="7">
        <v>9</v>
      </c>
    </row>
    <row r="3" spans="1:148" s="7" customFormat="1" x14ac:dyDescent="0.25">
      <c r="A3" s="7" t="s">
        <v>79</v>
      </c>
      <c r="B3" s="9">
        <v>0.56910563748676568</v>
      </c>
      <c r="C3" s="11">
        <v>0.24534343075589116</v>
      </c>
      <c r="D3" s="9">
        <v>0.4977665256979904</v>
      </c>
      <c r="E3" s="9">
        <v>0.20729037078008991</v>
      </c>
      <c r="F3" s="9">
        <v>0.26948386756667708</v>
      </c>
      <c r="G3" s="11">
        <v>0.22603909601066116</v>
      </c>
      <c r="H3" s="10">
        <v>0.48627714904945135</v>
      </c>
      <c r="I3" s="9">
        <v>0.12626329489422239</v>
      </c>
      <c r="J3" s="9">
        <v>1.2802305716307423</v>
      </c>
      <c r="K3" s="9">
        <v>0.36400135299582365</v>
      </c>
      <c r="L3" s="9">
        <v>0.7194085133051249</v>
      </c>
      <c r="M3" s="9">
        <v>0.35415529075752128</v>
      </c>
      <c r="N3" s="9">
        <v>0.31109856355808446</v>
      </c>
      <c r="O3" s="9">
        <v>0.23451282976619076</v>
      </c>
      <c r="P3" s="9">
        <v>2.0783102307844095</v>
      </c>
      <c r="Q3" s="9">
        <v>0.51256543687254819</v>
      </c>
      <c r="R3" s="9">
        <v>0.71678278500574522</v>
      </c>
      <c r="S3" s="9">
        <v>0.14125741412036208</v>
      </c>
      <c r="T3" s="9">
        <v>0.63488106433899205</v>
      </c>
      <c r="U3" s="9">
        <v>0.35103147909698768</v>
      </c>
      <c r="V3" s="8">
        <v>0.95809456945877181</v>
      </c>
      <c r="W3" s="11">
        <v>0.28345493986317316</v>
      </c>
      <c r="X3" s="9">
        <v>0.91021881204258892</v>
      </c>
      <c r="Y3" s="9">
        <v>0.17586251163132441</v>
      </c>
      <c r="Z3" s="9">
        <v>0.53008033740314486</v>
      </c>
      <c r="AA3" s="8">
        <v>0.35151599237856973</v>
      </c>
      <c r="AB3" s="9">
        <v>0.68452221270331992</v>
      </c>
      <c r="AC3" s="11">
        <v>0.36907193931640098</v>
      </c>
      <c r="AD3" s="10">
        <v>0.20758834840068394</v>
      </c>
      <c r="AE3" s="9">
        <v>4.940574728642249E-2</v>
      </c>
      <c r="AF3" s="10">
        <v>0.76442690141953895</v>
      </c>
      <c r="AG3" s="9">
        <v>0.24305894893432628</v>
      </c>
      <c r="AH3" s="10">
        <v>0.79511745311477078</v>
      </c>
      <c r="AI3" s="9">
        <v>0.3470196543256418</v>
      </c>
      <c r="AJ3" s="8">
        <v>0.18642135882087921</v>
      </c>
      <c r="AK3" s="11">
        <v>2.6397071362284804E-2</v>
      </c>
      <c r="AL3" s="9">
        <v>0.21117368852394308</v>
      </c>
      <c r="AM3" s="9">
        <v>6.1408297985190395E-2</v>
      </c>
      <c r="AN3" s="9">
        <v>0.68152972909776777</v>
      </c>
      <c r="AO3" s="9">
        <v>0.34921110338145001</v>
      </c>
      <c r="AP3" s="9">
        <v>0.91511279458022865</v>
      </c>
      <c r="AQ3" s="9">
        <v>0.2364196686525982</v>
      </c>
      <c r="AR3" s="8">
        <v>1.2290704416830485</v>
      </c>
      <c r="AS3" s="11">
        <v>0.38170291913156368</v>
      </c>
      <c r="AT3" s="9">
        <v>2.5029233319755231</v>
      </c>
      <c r="AU3" s="9">
        <v>0.51364206528008272</v>
      </c>
      <c r="AV3" s="9">
        <v>0.73621282410280553</v>
      </c>
      <c r="AW3" s="9">
        <v>0.28062883911607683</v>
      </c>
      <c r="AX3" s="10">
        <v>0.50226492546326218</v>
      </c>
      <c r="AY3" s="9">
        <v>3.3782235791586325E-2</v>
      </c>
      <c r="AZ3" s="9">
        <v>0.50373964419924622</v>
      </c>
      <c r="BA3" s="9">
        <v>0.15657512373388183</v>
      </c>
      <c r="BB3" s="8">
        <v>0.88834439716359503</v>
      </c>
      <c r="BC3" s="11">
        <v>0.36174140708741925</v>
      </c>
      <c r="BD3" s="10">
        <v>0.33962033103703687</v>
      </c>
      <c r="BE3" s="9">
        <v>1.3353502595962742E-2</v>
      </c>
      <c r="BF3" s="10">
        <v>1.2267317706926681</v>
      </c>
      <c r="BG3" s="11">
        <v>0.21870790176005411</v>
      </c>
      <c r="BH3" s="8">
        <v>0.86525542133861177</v>
      </c>
      <c r="BI3" s="11">
        <v>0.3570521497820684</v>
      </c>
      <c r="BJ3" s="10">
        <v>0.55395827317240565</v>
      </c>
      <c r="BK3" s="9">
        <v>0.10699575994959958</v>
      </c>
      <c r="BL3" s="8">
        <v>1.1018765516211699</v>
      </c>
      <c r="BM3" s="9">
        <v>0.3690945527220455</v>
      </c>
      <c r="BN3" s="9">
        <v>0.75048326215055028</v>
      </c>
      <c r="BO3" s="9">
        <v>0.31322236761997208</v>
      </c>
      <c r="BP3" s="9">
        <v>0.29576183731033867</v>
      </c>
      <c r="BQ3" s="9">
        <v>6.6379757898702693E-2</v>
      </c>
      <c r="BR3" s="9">
        <v>1.1486029304798639</v>
      </c>
      <c r="BS3" s="9">
        <v>0.40913973966374578</v>
      </c>
      <c r="BT3" s="9">
        <v>0.69604333363972504</v>
      </c>
      <c r="BU3" s="9">
        <v>0.29061118197112762</v>
      </c>
      <c r="BV3" s="9">
        <v>0.80106580343695688</v>
      </c>
      <c r="BW3" s="9">
        <v>0.32005041485137231</v>
      </c>
      <c r="BX3" s="9">
        <v>0.32810191294424446</v>
      </c>
      <c r="BY3" s="9">
        <v>5.6626022784518754E-3</v>
      </c>
      <c r="BZ3" s="10">
        <v>0.83930953582332113</v>
      </c>
      <c r="CA3" s="9">
        <v>0.26409412680265937</v>
      </c>
      <c r="CB3" s="10">
        <v>0.36117628624107379</v>
      </c>
      <c r="CC3" s="9">
        <v>0.34223974298950227</v>
      </c>
      <c r="CD3" s="8">
        <v>1.3563169930048966</v>
      </c>
      <c r="CE3" s="11">
        <v>0.27548612548724877</v>
      </c>
      <c r="CF3" s="9">
        <v>1.5391832427489573</v>
      </c>
      <c r="CG3" s="9">
        <v>0.28115492203038961</v>
      </c>
      <c r="CH3" s="9">
        <v>1.5465762366471072</v>
      </c>
      <c r="CI3" s="9">
        <v>0.38501836706206982</v>
      </c>
      <c r="CJ3" s="9">
        <v>0.55391591098803605</v>
      </c>
      <c r="CK3" s="9">
        <v>0.19496834684542905</v>
      </c>
      <c r="CL3" s="8">
        <v>1.0791926650214232</v>
      </c>
      <c r="CM3" s="11">
        <v>0.1795809981800735</v>
      </c>
      <c r="CN3" s="9">
        <v>0.76200076354649482</v>
      </c>
      <c r="CO3" s="11">
        <v>0.30219442551124281</v>
      </c>
      <c r="CP3" s="9">
        <v>0.99338107194572411</v>
      </c>
      <c r="CQ3" s="9">
        <v>0.35601258443826811</v>
      </c>
      <c r="CR3" s="9">
        <v>1.1479407988959847</v>
      </c>
      <c r="CS3" s="9">
        <v>0.36087512815522665</v>
      </c>
      <c r="CT3" s="10">
        <v>0.41470697455031169</v>
      </c>
      <c r="CU3" s="9">
        <v>6.7620327753896217E-2</v>
      </c>
      <c r="CV3" s="9">
        <v>1.0967506604057364</v>
      </c>
      <c r="CW3" s="9">
        <v>0.24189597927668388</v>
      </c>
      <c r="CX3" s="9">
        <v>0.77496782046706181</v>
      </c>
      <c r="CY3" s="9">
        <v>0.34850265054318819</v>
      </c>
      <c r="CZ3" s="9">
        <v>0.5824780481629277</v>
      </c>
      <c r="DA3" s="9">
        <v>0.24802511282030698</v>
      </c>
      <c r="DB3" s="9">
        <v>0.29504450531592902</v>
      </c>
      <c r="DC3" s="9">
        <v>6.6146556195580977E-2</v>
      </c>
      <c r="DD3" s="10">
        <v>0.50212026849129632</v>
      </c>
      <c r="DE3" s="9">
        <v>0.12008997113168801</v>
      </c>
      <c r="DF3" s="9">
        <v>0.82935106310743467</v>
      </c>
      <c r="DG3" s="9">
        <v>0.24273461115823264</v>
      </c>
      <c r="DH3" s="9">
        <v>0.84905311962698582</v>
      </c>
      <c r="DI3" s="9">
        <v>0.14934837945404045</v>
      </c>
      <c r="DJ3" s="9">
        <v>1.5762625027271751</v>
      </c>
      <c r="DK3" s="9">
        <v>0.44004455058697728</v>
      </c>
      <c r="DL3" s="8">
        <v>1.503257509651184</v>
      </c>
      <c r="DM3" s="11">
        <v>0.31913455410448249</v>
      </c>
      <c r="DN3" s="9">
        <v>2.8230349775850012</v>
      </c>
      <c r="DO3" s="9">
        <v>0.1376818457405273</v>
      </c>
      <c r="DP3" s="9">
        <v>1.3276197149592825</v>
      </c>
      <c r="DQ3" s="9">
        <v>0.30711921575333734</v>
      </c>
      <c r="DR3" s="8">
        <v>1.4280524014789591</v>
      </c>
      <c r="DS3" s="11">
        <v>0.27496432591770298</v>
      </c>
      <c r="DT3" s="8">
        <v>1.0260254514923983</v>
      </c>
      <c r="DU3" s="9">
        <v>0.25556025843522129</v>
      </c>
      <c r="DV3" s="9">
        <v>1.3235891067503147</v>
      </c>
      <c r="DW3" s="9">
        <v>0.1858700649308595</v>
      </c>
      <c r="DX3" s="9">
        <v>1.4139062397474114</v>
      </c>
      <c r="DY3" s="11">
        <v>0.36753779758300698</v>
      </c>
      <c r="DZ3" s="9">
        <v>0.68994712337078634</v>
      </c>
      <c r="EA3" s="9">
        <v>1.3637146313606258E-2</v>
      </c>
      <c r="EB3" s="9">
        <v>1.4845980666994369</v>
      </c>
      <c r="EC3" s="9">
        <v>0.24545282644684735</v>
      </c>
      <c r="ED3" s="8">
        <v>0.60027083632124312</v>
      </c>
      <c r="EE3" s="11">
        <v>2.904408872389453E-2</v>
      </c>
      <c r="EF3" s="8">
        <v>1.2030336583636221</v>
      </c>
      <c r="EG3" s="9">
        <v>0.11633928653962486</v>
      </c>
      <c r="EH3" s="9">
        <v>0.45594722838081331</v>
      </c>
      <c r="EI3" s="9">
        <v>3.8997279486827852E-2</v>
      </c>
      <c r="EJ3" s="9">
        <v>1.0345582139779288</v>
      </c>
      <c r="EK3" s="9">
        <v>7.9350787909100259E-2</v>
      </c>
      <c r="EL3" s="12">
        <f t="shared" si="0"/>
        <v>0.88987510146995619</v>
      </c>
      <c r="EM3" s="12">
        <f t="shared" si="0"/>
        <v>0.23843358252441615</v>
      </c>
      <c r="EN3" s="12">
        <f t="shared" si="1"/>
        <v>0.50679570283409714</v>
      </c>
      <c r="EO3" s="12">
        <f t="shared" si="1"/>
        <v>0.12775723965173552</v>
      </c>
      <c r="EP3" s="7">
        <v>16</v>
      </c>
      <c r="EQ3" s="7">
        <v>12</v>
      </c>
      <c r="ER3" s="7">
        <v>14</v>
      </c>
    </row>
    <row r="4" spans="1:148" s="7" customFormat="1" x14ac:dyDescent="0.25">
      <c r="A4" s="7" t="s">
        <v>80</v>
      </c>
      <c r="B4" s="10">
        <v>0.34101389222057971</v>
      </c>
      <c r="C4" s="9">
        <v>9.0150562382817656E-2</v>
      </c>
      <c r="D4" s="9">
        <v>0.48901669243321927</v>
      </c>
      <c r="E4" s="11">
        <v>0.23656763050627777</v>
      </c>
      <c r="F4" s="8">
        <v>0.36509880675780637</v>
      </c>
      <c r="G4" s="9">
        <v>0.12250096709147673</v>
      </c>
      <c r="H4" s="8">
        <v>0.92420632593909946</v>
      </c>
      <c r="I4" s="9">
        <v>0.42957254454368049</v>
      </c>
      <c r="J4" s="9">
        <v>1.6188982104257406</v>
      </c>
      <c r="K4" s="9">
        <v>0.52376672430341764</v>
      </c>
      <c r="L4" s="9">
        <v>0.81581862161439078</v>
      </c>
      <c r="M4" s="9">
        <v>0.45773517150790832</v>
      </c>
      <c r="N4" s="8">
        <v>0.3724236353457096</v>
      </c>
      <c r="O4" s="11">
        <v>0.35326625022713698</v>
      </c>
      <c r="P4" s="9">
        <v>2.1819783288642918</v>
      </c>
      <c r="Q4" s="9">
        <v>0.55498790172584678</v>
      </c>
      <c r="R4" s="8">
        <v>0.8318901068450717</v>
      </c>
      <c r="S4" s="9">
        <v>0.19270435274682274</v>
      </c>
      <c r="T4" s="9">
        <v>0.65855644087434662</v>
      </c>
      <c r="U4" s="9">
        <v>0.4247150696421364</v>
      </c>
      <c r="V4" s="9">
        <v>0.80994315638543979</v>
      </c>
      <c r="W4" s="9">
        <v>0.27611034694839509</v>
      </c>
      <c r="X4" s="9">
        <v>1.585016541303685</v>
      </c>
      <c r="Y4" s="9">
        <v>0.4255016765033765</v>
      </c>
      <c r="Z4" s="10">
        <v>0.28691919839712809</v>
      </c>
      <c r="AA4" s="9">
        <v>0.17565321708378201</v>
      </c>
      <c r="AB4" s="8">
        <v>0.70182350983882413</v>
      </c>
      <c r="AC4" s="9">
        <v>0.3189522597753906</v>
      </c>
      <c r="AD4" s="9">
        <v>0.55176904017482953</v>
      </c>
      <c r="AE4" s="9">
        <v>0.31100859114090951</v>
      </c>
      <c r="AF4" s="9">
        <v>1.1602217964321941</v>
      </c>
      <c r="AG4" s="9">
        <v>0.4842262480502022</v>
      </c>
      <c r="AH4" s="9">
        <v>0.84791266138230226</v>
      </c>
      <c r="AI4" s="9">
        <v>0.4081731400421274</v>
      </c>
      <c r="AJ4" s="10">
        <v>7.177147678104151E-2</v>
      </c>
      <c r="AK4" s="9">
        <v>3.3056433897661179E-3</v>
      </c>
      <c r="AL4" s="8">
        <v>0.46264211351479373</v>
      </c>
      <c r="AM4" s="11">
        <v>0.21636924295165294</v>
      </c>
      <c r="AN4" s="9">
        <v>0.79209287579067411</v>
      </c>
      <c r="AO4" s="9">
        <v>0.54252858028756012</v>
      </c>
      <c r="AP4" s="9">
        <v>1.0325454407354069</v>
      </c>
      <c r="AQ4" s="9">
        <v>0.26035094242445739</v>
      </c>
      <c r="AR4" s="9">
        <v>0.64693186388032597</v>
      </c>
      <c r="AS4" s="9">
        <v>0.20567986603250574</v>
      </c>
      <c r="AT4" s="9">
        <v>2.7278312708468939</v>
      </c>
      <c r="AU4" s="9">
        <v>0.57737876485541684</v>
      </c>
      <c r="AV4" s="9">
        <v>0.9224988033408944</v>
      </c>
      <c r="AW4" s="9">
        <v>0.41986458299203316</v>
      </c>
      <c r="AX4" s="9">
        <v>0.9438441670802491</v>
      </c>
      <c r="AY4" s="9">
        <v>0.11818329227790295</v>
      </c>
      <c r="AZ4" s="9">
        <v>0.66815942933330374</v>
      </c>
      <c r="BA4" s="9">
        <v>0.22788931920737657</v>
      </c>
      <c r="BB4" s="9">
        <v>0.57522717153448044</v>
      </c>
      <c r="BC4" s="9">
        <v>0.26262489165800962</v>
      </c>
      <c r="BD4" s="8">
        <v>0.5944292359065676</v>
      </c>
      <c r="BE4" s="11">
        <v>0.205295153495892</v>
      </c>
      <c r="BF4" s="9">
        <v>1.3086002513315536</v>
      </c>
      <c r="BG4" s="9">
        <v>0.1884647066957312</v>
      </c>
      <c r="BH4" s="9">
        <v>0.66683619554918405</v>
      </c>
      <c r="BI4" s="9">
        <v>0.28273687759582372</v>
      </c>
      <c r="BJ4" s="9">
        <v>0.68041551304091374</v>
      </c>
      <c r="BK4" s="9">
        <v>0.14543446186485509</v>
      </c>
      <c r="BL4" s="9">
        <v>1.0577992954366962</v>
      </c>
      <c r="BM4" s="11">
        <v>0.39012203861395561</v>
      </c>
      <c r="BN4" s="9">
        <v>1.0486457442390567</v>
      </c>
      <c r="BO4" s="9">
        <v>0.47194412659297891</v>
      </c>
      <c r="BP4" s="9">
        <v>0.44593773144715221</v>
      </c>
      <c r="BQ4" s="11">
        <v>0.14030839731641595</v>
      </c>
      <c r="BR4" s="9">
        <v>1.2177270630313202</v>
      </c>
      <c r="BS4" s="9">
        <v>0.40041400711964553</v>
      </c>
      <c r="BT4" s="8">
        <v>0.93954873835642561</v>
      </c>
      <c r="BU4" s="9">
        <v>0.4985281906967754</v>
      </c>
      <c r="BV4" s="9">
        <v>0.86484769438455611</v>
      </c>
      <c r="BW4" s="9">
        <v>0.36035547185747069</v>
      </c>
      <c r="BX4" s="8">
        <v>0.39409921498356171</v>
      </c>
      <c r="BY4" s="11">
        <v>4.4715317857788248E-2</v>
      </c>
      <c r="BZ4" s="9">
        <v>1.1055949745077007</v>
      </c>
      <c r="CA4" s="11">
        <v>0.50012033962120406</v>
      </c>
      <c r="CB4" s="9">
        <v>0.45268197099468516</v>
      </c>
      <c r="CC4" s="9">
        <v>0.47880809364772348</v>
      </c>
      <c r="CD4" s="10">
        <v>0.69072345607995167</v>
      </c>
      <c r="CE4" s="9">
        <v>0.10610732533790614</v>
      </c>
      <c r="CF4" s="8">
        <v>2.0694039257209806</v>
      </c>
      <c r="CG4" s="9">
        <v>0.36005819527774902</v>
      </c>
      <c r="CH4" s="9">
        <v>1.8633225816073249</v>
      </c>
      <c r="CI4" s="9">
        <v>0.50184779277539937</v>
      </c>
      <c r="CJ4" s="9">
        <v>0.47661914550534773</v>
      </c>
      <c r="CK4" s="9">
        <v>0.14483316757389883</v>
      </c>
      <c r="CL4" s="9">
        <v>0.50026487831234756</v>
      </c>
      <c r="CM4" s="9">
        <v>5.6275599798918073E-2</v>
      </c>
      <c r="CN4" s="9">
        <v>0.76317293174905121</v>
      </c>
      <c r="CO4" s="9">
        <v>0.28089644034187505</v>
      </c>
      <c r="CP4" s="10">
        <v>0.71084380587099771</v>
      </c>
      <c r="CQ4" s="9">
        <v>0.30466176402195277</v>
      </c>
      <c r="CR4" s="9">
        <v>1.2243167597661495</v>
      </c>
      <c r="CS4" s="9">
        <v>0.3826928070034184</v>
      </c>
      <c r="CT4" s="9">
        <v>0.87536707894969212</v>
      </c>
      <c r="CU4" s="9">
        <v>0.23950721271059705</v>
      </c>
      <c r="CV4" s="8">
        <v>1.1066678667393528</v>
      </c>
      <c r="CW4" s="11">
        <v>0.25980663277335225</v>
      </c>
      <c r="CX4" s="8">
        <v>0.91078702625389785</v>
      </c>
      <c r="CY4" s="11">
        <v>0.43208978812062609</v>
      </c>
      <c r="CZ4" s="9">
        <v>0.63094918323138327</v>
      </c>
      <c r="DA4" s="11">
        <v>0.34751660774541565</v>
      </c>
      <c r="DB4" s="10">
        <v>0.17807431035663918</v>
      </c>
      <c r="DC4" s="9">
        <v>2.6802991232735301E-2</v>
      </c>
      <c r="DD4" s="9">
        <v>0.89202060992574894</v>
      </c>
      <c r="DE4" s="9">
        <v>0.2576620452183539</v>
      </c>
      <c r="DF4" s="10">
        <v>0.7428467448186078</v>
      </c>
      <c r="DG4" s="9">
        <v>0.22471765398516211</v>
      </c>
      <c r="DH4" s="9">
        <v>0.97984676759220213</v>
      </c>
      <c r="DI4" s="11">
        <v>0.1954120123333139</v>
      </c>
      <c r="DJ4" s="9">
        <v>1.6138381381447569</v>
      </c>
      <c r="DK4" s="9">
        <v>0.47994676392956032</v>
      </c>
      <c r="DL4" s="9">
        <v>1.3979777415673227</v>
      </c>
      <c r="DM4" s="9">
        <v>0.30758799888881189</v>
      </c>
      <c r="DN4" s="9">
        <v>3.1494516131126726</v>
      </c>
      <c r="DO4" s="9">
        <v>0.21701893211119494</v>
      </c>
      <c r="DP4" s="9">
        <v>1.4591137739954239</v>
      </c>
      <c r="DQ4" s="11">
        <v>0.34358732256205826</v>
      </c>
      <c r="DR4" s="9">
        <v>1.4059747511185714</v>
      </c>
      <c r="DS4" s="9">
        <v>0.25300831926974215</v>
      </c>
      <c r="DT4" s="9">
        <v>0.99877211319249604</v>
      </c>
      <c r="DU4" s="9">
        <v>0.2447203671161107</v>
      </c>
      <c r="DV4" s="9">
        <v>1.3711591165353301</v>
      </c>
      <c r="DW4" s="9">
        <v>0.16243539791224523</v>
      </c>
      <c r="DX4" s="10">
        <v>1.0104228397486725</v>
      </c>
      <c r="DY4" s="9">
        <v>0.21427811320760304</v>
      </c>
      <c r="DZ4" s="10">
        <v>0.17462117771150565</v>
      </c>
      <c r="EA4" s="9">
        <v>9.7180464955677918E-4</v>
      </c>
      <c r="EB4" s="9">
        <v>2.0306895600381636</v>
      </c>
      <c r="EC4" s="11">
        <v>0.36065943093415403</v>
      </c>
      <c r="ED4" s="9">
        <v>0.26172747137381608</v>
      </c>
      <c r="EE4" s="9">
        <v>6.0785827735204603E-3</v>
      </c>
      <c r="EF4" s="9">
        <v>0.18215413873575009</v>
      </c>
      <c r="EG4" s="9">
        <v>6.8285335839419056E-3</v>
      </c>
      <c r="EH4" s="9">
        <v>0.66777380267131714</v>
      </c>
      <c r="EI4" s="9">
        <v>8.3350364947457845E-2</v>
      </c>
      <c r="EJ4" s="8">
        <v>1.3840658410985971</v>
      </c>
      <c r="EK4" s="9">
        <v>0.12361484086359295</v>
      </c>
      <c r="EL4" s="12">
        <f t="shared" si="0"/>
        <v>0.94123120504008828</v>
      </c>
      <c r="EM4" s="12">
        <f t="shared" si="0"/>
        <v>0.28074271103249804</v>
      </c>
      <c r="EN4" s="12">
        <f t="shared" si="1"/>
        <v>0.57841647148898057</v>
      </c>
      <c r="EO4" s="12">
        <f t="shared" si="1"/>
        <v>0.15320112621368473</v>
      </c>
      <c r="EP4" s="7">
        <v>14</v>
      </c>
      <c r="EQ4" s="7">
        <v>9</v>
      </c>
      <c r="ER4" s="7">
        <v>13</v>
      </c>
    </row>
    <row r="5" spans="1:148" x14ac:dyDescent="0.25">
      <c r="A5" s="7" t="s">
        <v>81</v>
      </c>
      <c r="B5" s="13">
        <v>0.36580908936799289</v>
      </c>
      <c r="C5" s="13">
        <v>9.9970381626791546E-2</v>
      </c>
      <c r="D5" s="14">
        <v>0.39157730329785967</v>
      </c>
      <c r="E5" s="13">
        <v>0.20274462483600769</v>
      </c>
      <c r="F5" s="14">
        <v>0.21414304485266639</v>
      </c>
      <c r="G5" s="13">
        <v>0.17993579267071055</v>
      </c>
      <c r="H5" s="15">
        <v>0.76352935476840056</v>
      </c>
      <c r="I5" s="16">
        <v>0.52246607689402358</v>
      </c>
      <c r="J5" s="17">
        <v>1.9526332800602753</v>
      </c>
      <c r="K5" s="16">
        <v>0.69966140145017952</v>
      </c>
      <c r="L5" s="17">
        <v>0.82498437206361697</v>
      </c>
      <c r="M5" s="16">
        <v>0.57469362266060608</v>
      </c>
      <c r="N5" s="18">
        <v>0.16036705180275446</v>
      </c>
      <c r="O5" s="15">
        <v>6.7923913499207594E-2</v>
      </c>
      <c r="P5" s="17">
        <v>2.3217397369073822</v>
      </c>
      <c r="Q5" s="16">
        <v>0.69502773874599089</v>
      </c>
      <c r="R5" s="18">
        <v>0.68523830385466511</v>
      </c>
      <c r="S5" s="16">
        <v>0.23074591041358342</v>
      </c>
      <c r="T5" s="17">
        <v>0.84630425826080846</v>
      </c>
      <c r="U5" s="16">
        <v>0.61520338157152765</v>
      </c>
      <c r="V5" s="18">
        <v>0.5084764267706956</v>
      </c>
      <c r="W5" s="15">
        <v>0.13045384901797072</v>
      </c>
      <c r="X5" s="17">
        <v>1.7154090003929381</v>
      </c>
      <c r="Y5" s="16">
        <v>0.50685495778390466</v>
      </c>
      <c r="Z5" s="15">
        <v>0.29920542297866431</v>
      </c>
      <c r="AA5" s="15">
        <v>0.24515598372093214</v>
      </c>
      <c r="AB5" s="15">
        <v>0.38356867417266105</v>
      </c>
      <c r="AC5" s="15">
        <v>0.2477273070255295</v>
      </c>
      <c r="AD5" s="17">
        <v>0.56043855885431071</v>
      </c>
      <c r="AE5" s="16">
        <v>0.38199419177667615</v>
      </c>
      <c r="AF5" s="17">
        <v>1.3204214382537871</v>
      </c>
      <c r="AG5" s="16">
        <v>0.78018795723839707</v>
      </c>
      <c r="AH5" s="17">
        <v>1.0671930641345755</v>
      </c>
      <c r="AI5" s="16">
        <v>0.636581076400209</v>
      </c>
      <c r="AJ5" s="15">
        <v>9.8933325764961583E-2</v>
      </c>
      <c r="AK5" s="15">
        <v>9.2542203698311627E-3</v>
      </c>
      <c r="AL5" s="15">
        <v>0.31005957999302347</v>
      </c>
      <c r="AM5" s="15">
        <v>0.1214901266703548</v>
      </c>
      <c r="AN5" s="17">
        <v>0.80939990169847842</v>
      </c>
      <c r="AO5" s="16">
        <v>0.58277837998907311</v>
      </c>
      <c r="AP5" s="17">
        <v>1.1710041090101839</v>
      </c>
      <c r="AQ5" s="16">
        <v>0.41375573505111746</v>
      </c>
      <c r="AR5" s="18">
        <v>0.23023137214824668</v>
      </c>
      <c r="AS5" s="15">
        <v>5.4327733886278151E-2</v>
      </c>
      <c r="AT5" s="17">
        <v>3.1505462267964472</v>
      </c>
      <c r="AU5" s="16">
        <v>0.7288724407421393</v>
      </c>
      <c r="AV5" s="17">
        <v>0.96904010893874748</v>
      </c>
      <c r="AW5" s="16">
        <v>0.55535517390604827</v>
      </c>
      <c r="AX5" s="17">
        <v>1.0472443779776339</v>
      </c>
      <c r="AY5" s="16">
        <v>0.11908592181124703</v>
      </c>
      <c r="AZ5" s="17">
        <v>0.72058888526167442</v>
      </c>
      <c r="BA5" s="16">
        <v>0.3277148438237571</v>
      </c>
      <c r="BB5" s="18">
        <v>0.2787288837074533</v>
      </c>
      <c r="BC5" s="15">
        <v>0.12737346198519472</v>
      </c>
      <c r="BD5" s="15">
        <v>0.44648889963282101</v>
      </c>
      <c r="BE5" s="15">
        <v>2.375717631957858E-2</v>
      </c>
      <c r="BF5" s="17">
        <v>1.5081446729643884</v>
      </c>
      <c r="BG5" s="15">
        <v>0.19628468135428662</v>
      </c>
      <c r="BH5" s="18">
        <v>0.64309856258516984</v>
      </c>
      <c r="BI5" s="15">
        <v>0.30711324051862149</v>
      </c>
      <c r="BJ5" s="17">
        <v>0.89304013868660548</v>
      </c>
      <c r="BK5" s="16">
        <v>0.27600362070159534</v>
      </c>
      <c r="BL5" s="18">
        <v>0.89304293023649384</v>
      </c>
      <c r="BM5" s="15">
        <v>0.36778444343734856</v>
      </c>
      <c r="BN5" s="17">
        <v>1.2084236943728086</v>
      </c>
      <c r="BO5" s="16">
        <v>0.63445414978542591</v>
      </c>
      <c r="BP5" s="18">
        <v>9.1058980045636603E-2</v>
      </c>
      <c r="BQ5" s="15">
        <v>6.5456353317099453E-3</v>
      </c>
      <c r="BR5" s="17">
        <v>1.2465472451733222</v>
      </c>
      <c r="BS5" s="16">
        <v>0.4363107400146532</v>
      </c>
      <c r="BT5" s="15">
        <v>0.85297184408923044</v>
      </c>
      <c r="BU5" s="16">
        <v>0.51083352914925784</v>
      </c>
      <c r="BV5" s="17">
        <v>1.1780632075565045</v>
      </c>
      <c r="BW5" s="16">
        <v>0.73061512801385264</v>
      </c>
      <c r="BX5" s="18">
        <v>5.8669004082118698E-2</v>
      </c>
      <c r="BY5" s="15">
        <v>3.2338279978244051E-4</v>
      </c>
      <c r="BZ5" s="17">
        <v>1.169004128717434</v>
      </c>
      <c r="CA5" s="15">
        <v>0.45079576900620044</v>
      </c>
      <c r="CB5" s="17">
        <v>0.49558206547912809</v>
      </c>
      <c r="CC5" s="16">
        <v>0.63087383583572143</v>
      </c>
      <c r="CD5" s="15">
        <v>0.74662716486269665</v>
      </c>
      <c r="CE5" s="15">
        <v>0.10018509925752053</v>
      </c>
      <c r="CF5" s="15">
        <v>1.8750518600954891</v>
      </c>
      <c r="CG5" s="16">
        <v>0.42636084908386612</v>
      </c>
      <c r="CH5" s="17">
        <v>2.2914073411858005</v>
      </c>
      <c r="CI5" s="16">
        <v>0.65824089141535924</v>
      </c>
      <c r="CJ5" s="18">
        <v>0.41668914883729907</v>
      </c>
      <c r="CK5" s="15">
        <v>0.1181232739428424</v>
      </c>
      <c r="CL5" s="18">
        <v>0.26643454471864586</v>
      </c>
      <c r="CM5" s="15">
        <v>2.578402852991863E-2</v>
      </c>
      <c r="CN5" s="18">
        <v>0.66129952489263877</v>
      </c>
      <c r="CO5" s="15">
        <v>0.2127851134158362</v>
      </c>
      <c r="CP5" s="17">
        <v>1.0772616331529776</v>
      </c>
      <c r="CQ5" s="16">
        <v>0.51734111827824147</v>
      </c>
      <c r="CR5" s="17">
        <v>1.3056190467453903</v>
      </c>
      <c r="CS5" s="16">
        <v>0.43886084633125011</v>
      </c>
      <c r="CT5" s="17">
        <v>1.0343627431990021</v>
      </c>
      <c r="CU5" s="16">
        <v>0.46902503323592781</v>
      </c>
      <c r="CV5" s="15">
        <v>0.98641381527103145</v>
      </c>
      <c r="CW5" s="15">
        <v>0.23470807057647849</v>
      </c>
      <c r="CX5" s="15">
        <v>0.74110887089411515</v>
      </c>
      <c r="CY5" s="15">
        <v>0.38834446935034062</v>
      </c>
      <c r="CZ5" s="17">
        <v>0.64435503871319144</v>
      </c>
      <c r="DA5" s="15">
        <v>0.27296643875852455</v>
      </c>
      <c r="DB5" s="17">
        <v>0.42191617459278447</v>
      </c>
      <c r="DC5" s="16">
        <v>0.18077335930748087</v>
      </c>
      <c r="DD5" s="17">
        <v>1.2707009135004306</v>
      </c>
      <c r="DE5" s="16">
        <v>0.58172713529808007</v>
      </c>
      <c r="DF5" s="15">
        <v>0.82580052399652704</v>
      </c>
      <c r="DG5" s="16">
        <v>0.30859321726131816</v>
      </c>
      <c r="DH5" s="18">
        <v>0.74410468826371778</v>
      </c>
      <c r="DI5" s="15">
        <v>0.17927248499729126</v>
      </c>
      <c r="DJ5" s="17">
        <v>1.7291406533414451</v>
      </c>
      <c r="DK5" s="16">
        <v>0.51253288777983275</v>
      </c>
      <c r="DL5" s="18">
        <v>1.0163749017614037</v>
      </c>
      <c r="DM5" s="15">
        <v>0.21044767386844718</v>
      </c>
      <c r="DN5" s="17">
        <v>3.6723532632103755</v>
      </c>
      <c r="DO5" s="16">
        <v>0.36900733153062698</v>
      </c>
      <c r="DP5" s="17">
        <v>1.5644835137226403</v>
      </c>
      <c r="DQ5" s="15">
        <v>0.31087043983059265</v>
      </c>
      <c r="DR5" s="18">
        <v>1.0532055850799211</v>
      </c>
      <c r="DS5" s="15">
        <v>0.22991069039819834</v>
      </c>
      <c r="DT5" s="15">
        <v>0.94961320068349142</v>
      </c>
      <c r="DU5" s="16">
        <v>0.33086619512027393</v>
      </c>
      <c r="DV5" s="18">
        <v>1.2855594534368098</v>
      </c>
      <c r="DW5" s="15">
        <v>7.4610346886415282E-2</v>
      </c>
      <c r="DX5" s="17">
        <v>1.4474864785929451</v>
      </c>
      <c r="DY5" s="15">
        <v>0.24091722731156159</v>
      </c>
      <c r="DZ5" s="15">
        <v>0.62834702991810898</v>
      </c>
      <c r="EA5" s="15">
        <v>4.1044023520723089E-3</v>
      </c>
      <c r="EB5" s="17">
        <v>2.1273386213759919</v>
      </c>
      <c r="EC5" s="15">
        <v>0.35600716432248614</v>
      </c>
      <c r="ED5" s="18">
        <v>-0.2031087847755475</v>
      </c>
      <c r="EE5" s="15">
        <v>7.0515190282069158E-4</v>
      </c>
      <c r="EF5" s="18">
        <v>-0.89437988226675202</v>
      </c>
      <c r="EG5" s="16">
        <v>0.18161980815656853</v>
      </c>
      <c r="EH5" s="17">
        <v>0.85952831067994595</v>
      </c>
      <c r="EI5" s="16">
        <v>0.12066079872900627</v>
      </c>
      <c r="EJ5" s="15">
        <v>1.1328863287773869</v>
      </c>
      <c r="EK5" s="16">
        <v>0.21636386434807209</v>
      </c>
      <c r="EL5" s="12">
        <f t="shared" si="0"/>
        <v>0.93612760331674971</v>
      </c>
      <c r="EM5" s="12">
        <f t="shared" si="0"/>
        <v>0.32429638499160818</v>
      </c>
      <c r="EN5" s="12">
        <f t="shared" si="1"/>
        <v>0.71917915075840566</v>
      </c>
      <c r="EO5" s="12">
        <f t="shared" si="1"/>
        <v>0.21735897978130728</v>
      </c>
      <c r="EP5" s="7">
        <v>37</v>
      </c>
      <c r="EQ5" s="7">
        <v>20</v>
      </c>
      <c r="ER5" s="7">
        <v>34</v>
      </c>
    </row>
    <row r="6" spans="1:148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EM6" s="1" t="s">
        <v>82</v>
      </c>
    </row>
    <row r="7" spans="1:148" ht="15.75" customHeight="1" x14ac:dyDescent="0.25">
      <c r="A7" s="1" t="s">
        <v>83</v>
      </c>
      <c r="B7" s="7" t="s">
        <v>84</v>
      </c>
      <c r="C7" s="7"/>
      <c r="D7" s="7" t="s">
        <v>84</v>
      </c>
      <c r="E7" s="7"/>
      <c r="F7" s="7" t="s">
        <v>84</v>
      </c>
      <c r="G7" s="7"/>
      <c r="H7" s="7" t="s">
        <v>84</v>
      </c>
      <c r="I7" s="7"/>
      <c r="J7" s="7" t="s">
        <v>84</v>
      </c>
      <c r="K7" s="7"/>
      <c r="L7" s="7" t="s">
        <v>84</v>
      </c>
      <c r="M7" s="7"/>
      <c r="N7" s="7" t="s">
        <v>84</v>
      </c>
      <c r="O7" s="7"/>
      <c r="P7" s="7" t="s">
        <v>84</v>
      </c>
      <c r="Q7" s="7"/>
      <c r="R7" s="7" t="s">
        <v>84</v>
      </c>
      <c r="S7" s="7"/>
      <c r="T7" s="7" t="s">
        <v>84</v>
      </c>
      <c r="U7" s="7"/>
      <c r="V7" s="1" t="s">
        <v>84</v>
      </c>
      <c r="X7" s="1" t="s">
        <v>85</v>
      </c>
      <c r="Z7" s="1" t="s">
        <v>84</v>
      </c>
      <c r="AB7" s="1" t="s">
        <v>84</v>
      </c>
      <c r="AD7" s="1" t="s">
        <v>84</v>
      </c>
      <c r="AF7" s="1" t="s">
        <v>85</v>
      </c>
      <c r="AH7" s="1" t="s">
        <v>85</v>
      </c>
      <c r="AJ7" s="1" t="s">
        <v>84</v>
      </c>
      <c r="AL7" s="1" t="s">
        <v>84</v>
      </c>
      <c r="AN7" s="1" t="s">
        <v>84</v>
      </c>
      <c r="AP7" s="1" t="s">
        <v>85</v>
      </c>
      <c r="AR7" s="1" t="s">
        <v>85</v>
      </c>
      <c r="AT7" s="1" t="s">
        <v>84</v>
      </c>
      <c r="AV7" s="1" t="s">
        <v>84</v>
      </c>
      <c r="AX7" s="1" t="s">
        <v>85</v>
      </c>
      <c r="AZ7" s="1" t="s">
        <v>84</v>
      </c>
      <c r="BB7" s="1" t="s">
        <v>84</v>
      </c>
      <c r="BD7" s="1" t="s">
        <v>84</v>
      </c>
      <c r="BF7" s="1" t="s">
        <v>84</v>
      </c>
      <c r="BH7" s="1" t="s">
        <v>84</v>
      </c>
      <c r="BJ7" s="1" t="s">
        <v>84</v>
      </c>
      <c r="BL7" s="1" t="s">
        <v>85</v>
      </c>
      <c r="BN7" s="1" t="s">
        <v>85</v>
      </c>
      <c r="BP7" s="1" t="s">
        <v>84</v>
      </c>
      <c r="BR7" s="1" t="s">
        <v>84</v>
      </c>
      <c r="BT7" s="1" t="s">
        <v>84</v>
      </c>
      <c r="BV7" s="1" t="s">
        <v>85</v>
      </c>
      <c r="BX7" s="1" t="s">
        <v>84</v>
      </c>
      <c r="BZ7" s="1" t="s">
        <v>85</v>
      </c>
      <c r="CB7" s="1" t="s">
        <v>84</v>
      </c>
      <c r="CD7" s="1" t="s">
        <v>85</v>
      </c>
      <c r="CF7" s="1" t="s">
        <v>84</v>
      </c>
      <c r="CH7" s="1" t="s">
        <v>84</v>
      </c>
      <c r="CJ7" s="1" t="s">
        <v>84</v>
      </c>
      <c r="CL7" s="1" t="s">
        <v>85</v>
      </c>
      <c r="CN7" s="1" t="s">
        <v>84</v>
      </c>
      <c r="CP7" s="1" t="s">
        <v>85</v>
      </c>
      <c r="CR7" s="1" t="s">
        <v>84</v>
      </c>
      <c r="CT7" s="1" t="s">
        <v>85</v>
      </c>
      <c r="CV7" s="1" t="s">
        <v>85</v>
      </c>
      <c r="CX7" s="1" t="s">
        <v>84</v>
      </c>
      <c r="CZ7" s="1" t="s">
        <v>84</v>
      </c>
      <c r="DB7" s="1" t="s">
        <v>84</v>
      </c>
      <c r="DD7" s="1" t="s">
        <v>85</v>
      </c>
      <c r="DF7" s="1" t="s">
        <v>84</v>
      </c>
      <c r="DH7" s="1" t="s">
        <v>85</v>
      </c>
      <c r="DJ7" s="1" t="s">
        <v>84</v>
      </c>
      <c r="DL7" s="1" t="s">
        <v>84</v>
      </c>
      <c r="DN7" s="1" t="s">
        <v>84</v>
      </c>
      <c r="DP7" s="1" t="s">
        <v>84</v>
      </c>
      <c r="DR7" s="1" t="s">
        <v>84</v>
      </c>
      <c r="DT7" s="1" t="s">
        <v>85</v>
      </c>
      <c r="DV7" s="1" t="s">
        <v>84</v>
      </c>
      <c r="DX7" s="1" t="s">
        <v>84</v>
      </c>
      <c r="DZ7" s="1" t="s">
        <v>84</v>
      </c>
      <c r="EB7" s="1" t="s">
        <v>84</v>
      </c>
      <c r="ED7" s="1" t="s">
        <v>85</v>
      </c>
      <c r="EF7" s="1" t="s">
        <v>85</v>
      </c>
      <c r="EH7" s="1" t="s">
        <v>85</v>
      </c>
      <c r="EJ7" s="1" t="s">
        <v>85</v>
      </c>
      <c r="EL7" s="1" t="s">
        <v>83</v>
      </c>
      <c r="EM7" s="19">
        <f>COUNTIF(B7:EJ7,"TAK")</f>
        <v>48</v>
      </c>
    </row>
    <row r="8" spans="1:148" x14ac:dyDescent="0.25">
      <c r="A8" s="1" t="s">
        <v>86</v>
      </c>
      <c r="B8" s="20" t="s">
        <v>84</v>
      </c>
      <c r="C8" s="20"/>
      <c r="D8" s="20" t="s">
        <v>84</v>
      </c>
      <c r="E8" s="20"/>
      <c r="F8" s="20" t="s">
        <v>85</v>
      </c>
      <c r="G8" s="20"/>
      <c r="H8" s="20" t="s">
        <v>85</v>
      </c>
      <c r="I8" s="20"/>
      <c r="J8" s="20" t="s">
        <v>85</v>
      </c>
      <c r="K8" s="7"/>
      <c r="L8" s="7" t="s">
        <v>85</v>
      </c>
      <c r="M8" s="7"/>
      <c r="N8" s="7" t="s">
        <v>85</v>
      </c>
      <c r="O8" s="7"/>
      <c r="P8" s="7" t="s">
        <v>85</v>
      </c>
      <c r="Q8" s="7"/>
      <c r="R8" s="7" t="s">
        <v>85</v>
      </c>
      <c r="S8" s="7"/>
      <c r="T8" s="7" t="s">
        <v>85</v>
      </c>
      <c r="U8" s="7"/>
      <c r="V8" s="1" t="s">
        <v>85</v>
      </c>
      <c r="X8" s="1" t="s">
        <v>85</v>
      </c>
      <c r="Z8" s="1" t="s">
        <v>85</v>
      </c>
      <c r="AB8" s="1" t="s">
        <v>85</v>
      </c>
      <c r="AD8" s="1" t="s">
        <v>85</v>
      </c>
      <c r="AF8" s="1" t="s">
        <v>85</v>
      </c>
      <c r="AH8" s="1" t="s">
        <v>85</v>
      </c>
      <c r="AJ8" s="1" t="s">
        <v>85</v>
      </c>
      <c r="AL8" s="1" t="s">
        <v>85</v>
      </c>
      <c r="AN8" s="1" t="s">
        <v>85</v>
      </c>
      <c r="AP8" s="1" t="s">
        <v>85</v>
      </c>
      <c r="AR8" s="1" t="s">
        <v>85</v>
      </c>
      <c r="AT8" s="1" t="s">
        <v>85</v>
      </c>
      <c r="AV8" s="1" t="s">
        <v>85</v>
      </c>
      <c r="AX8" s="1" t="s">
        <v>85</v>
      </c>
      <c r="AZ8" s="1" t="s">
        <v>85</v>
      </c>
      <c r="BB8" s="1" t="s">
        <v>84</v>
      </c>
      <c r="BD8" s="1" t="s">
        <v>85</v>
      </c>
      <c r="BF8" s="1" t="s">
        <v>85</v>
      </c>
      <c r="BH8" s="1" t="s">
        <v>84</v>
      </c>
      <c r="BJ8" s="1" t="s">
        <v>85</v>
      </c>
      <c r="BL8" s="1" t="s">
        <v>85</v>
      </c>
      <c r="BN8" s="1" t="s">
        <v>85</v>
      </c>
      <c r="BP8" s="1" t="s">
        <v>85</v>
      </c>
      <c r="BR8" s="1" t="s">
        <v>85</v>
      </c>
      <c r="BT8" s="1" t="s">
        <v>85</v>
      </c>
      <c r="BV8" s="1" t="s">
        <v>85</v>
      </c>
      <c r="BX8" s="1" t="s">
        <v>85</v>
      </c>
      <c r="BZ8" s="1" t="s">
        <v>85</v>
      </c>
      <c r="CB8" s="1" t="s">
        <v>85</v>
      </c>
      <c r="CD8" s="1" t="s">
        <v>84</v>
      </c>
      <c r="CF8" s="1" t="s">
        <v>85</v>
      </c>
      <c r="CH8" s="1" t="s">
        <v>85</v>
      </c>
      <c r="CJ8" s="1" t="s">
        <v>84</v>
      </c>
      <c r="CL8" s="1" t="s">
        <v>84</v>
      </c>
      <c r="CN8" s="1" t="s">
        <v>84</v>
      </c>
      <c r="CP8" s="1" t="s">
        <v>85</v>
      </c>
      <c r="CR8" s="1" t="s">
        <v>85</v>
      </c>
      <c r="CT8" s="1" t="s">
        <v>85</v>
      </c>
      <c r="CV8" s="1" t="s">
        <v>85</v>
      </c>
      <c r="CX8" s="1" t="s">
        <v>85</v>
      </c>
      <c r="CZ8" s="1" t="s">
        <v>85</v>
      </c>
      <c r="DB8" s="1" t="s">
        <v>85</v>
      </c>
      <c r="DD8" s="1" t="s">
        <v>85</v>
      </c>
      <c r="DF8" s="1" t="s">
        <v>84</v>
      </c>
      <c r="DH8" s="1" t="s">
        <v>84</v>
      </c>
      <c r="DJ8" s="1" t="s">
        <v>85</v>
      </c>
      <c r="DL8" s="1" t="s">
        <v>85</v>
      </c>
      <c r="DN8" s="1" t="s">
        <v>85</v>
      </c>
      <c r="DP8" s="1" t="s">
        <v>85</v>
      </c>
      <c r="DR8" s="1" t="s">
        <v>84</v>
      </c>
      <c r="DT8" s="1" t="s">
        <v>85</v>
      </c>
      <c r="DV8" s="1" t="s">
        <v>84</v>
      </c>
      <c r="DX8" s="1" t="s">
        <v>85</v>
      </c>
      <c r="DZ8" s="1" t="s">
        <v>84</v>
      </c>
      <c r="EB8" s="1" t="s">
        <v>85</v>
      </c>
      <c r="ED8" s="1" t="s">
        <v>85</v>
      </c>
      <c r="EF8" s="1" t="s">
        <v>85</v>
      </c>
      <c r="EH8" s="1" t="s">
        <v>85</v>
      </c>
      <c r="EJ8" s="1" t="s">
        <v>85</v>
      </c>
      <c r="EL8" s="1" t="s">
        <v>86</v>
      </c>
      <c r="EM8" s="19">
        <f>COUNTIF(B8:EJ8,"TAK")</f>
        <v>13</v>
      </c>
    </row>
    <row r="9" spans="1:148" x14ac:dyDescent="0.25">
      <c r="A9" s="1" t="s">
        <v>87</v>
      </c>
      <c r="B9" s="20" t="s">
        <v>85</v>
      </c>
      <c r="C9" s="20"/>
      <c r="D9" s="20" t="s">
        <v>85</v>
      </c>
      <c r="E9" s="20"/>
      <c r="F9" s="20" t="s">
        <v>85</v>
      </c>
      <c r="G9" s="20"/>
      <c r="H9" s="20" t="s">
        <v>85</v>
      </c>
      <c r="I9" s="20"/>
      <c r="J9" s="20" t="s">
        <v>84</v>
      </c>
      <c r="K9" s="20"/>
      <c r="L9" s="20" t="s">
        <v>84</v>
      </c>
      <c r="M9" s="20"/>
      <c r="N9" s="20" t="s">
        <v>85</v>
      </c>
      <c r="O9" s="20"/>
      <c r="P9" s="20" t="s">
        <v>84</v>
      </c>
      <c r="Q9" s="20"/>
      <c r="R9" s="20" t="s">
        <v>85</v>
      </c>
      <c r="S9" s="20"/>
      <c r="T9" s="20" t="s">
        <v>84</v>
      </c>
      <c r="U9" s="20"/>
      <c r="V9" s="1" t="s">
        <v>85</v>
      </c>
      <c r="X9" s="1" t="s">
        <v>84</v>
      </c>
      <c r="Z9" s="1" t="s">
        <v>85</v>
      </c>
      <c r="AA9" s="20"/>
      <c r="AB9" s="1" t="s">
        <v>85</v>
      </c>
      <c r="AD9" s="1" t="s">
        <v>84</v>
      </c>
      <c r="AF9" s="1" t="s">
        <v>84</v>
      </c>
      <c r="AH9" s="1" t="s">
        <v>84</v>
      </c>
      <c r="AJ9" s="1" t="s">
        <v>85</v>
      </c>
      <c r="AL9" s="1" t="s">
        <v>84</v>
      </c>
      <c r="AN9" s="1" t="s">
        <v>84</v>
      </c>
      <c r="AP9" s="1" t="s">
        <v>84</v>
      </c>
      <c r="AR9" s="1" t="s">
        <v>85</v>
      </c>
      <c r="AT9" s="1" t="s">
        <v>84</v>
      </c>
      <c r="AV9" s="1" t="s">
        <v>84</v>
      </c>
      <c r="AX9" s="1" t="s">
        <v>84</v>
      </c>
      <c r="AZ9" s="1" t="s">
        <v>84</v>
      </c>
      <c r="BB9" s="1" t="s">
        <v>85</v>
      </c>
      <c r="BD9" s="1" t="s">
        <v>85</v>
      </c>
      <c r="BF9" s="1" t="s">
        <v>84</v>
      </c>
      <c r="BH9" s="1" t="s">
        <v>85</v>
      </c>
      <c r="BJ9" s="1" t="s">
        <v>84</v>
      </c>
      <c r="BL9" s="1" t="s">
        <v>85</v>
      </c>
      <c r="BN9" s="1" t="s">
        <v>84</v>
      </c>
      <c r="BP9" s="1" t="s">
        <v>85</v>
      </c>
      <c r="BR9" s="1" t="s">
        <v>84</v>
      </c>
      <c r="BT9" s="1" t="s">
        <v>84</v>
      </c>
      <c r="BV9" s="1" t="s">
        <v>84</v>
      </c>
      <c r="BX9" s="1" t="s">
        <v>85</v>
      </c>
      <c r="BZ9" s="1" t="s">
        <v>84</v>
      </c>
      <c r="CB9" s="1" t="s">
        <v>85</v>
      </c>
      <c r="CD9" s="1" t="s">
        <v>85</v>
      </c>
      <c r="CF9" s="1" t="s">
        <v>84</v>
      </c>
      <c r="CH9" s="1" t="s">
        <v>84</v>
      </c>
      <c r="CJ9" s="1" t="s">
        <v>85</v>
      </c>
      <c r="CL9" s="1" t="s">
        <v>85</v>
      </c>
      <c r="CN9" s="1" t="s">
        <v>85</v>
      </c>
      <c r="CP9" s="1" t="s">
        <v>84</v>
      </c>
      <c r="CR9" s="1" t="s">
        <v>84</v>
      </c>
      <c r="CT9" s="1" t="s">
        <v>84</v>
      </c>
      <c r="CV9" s="1" t="s">
        <v>85</v>
      </c>
      <c r="CX9" s="1" t="s">
        <v>84</v>
      </c>
      <c r="CZ9" s="1" t="s">
        <v>84</v>
      </c>
      <c r="DB9" s="1" t="s">
        <v>85</v>
      </c>
      <c r="DD9" s="1" t="s">
        <v>84</v>
      </c>
      <c r="DF9" s="1" t="s">
        <v>85</v>
      </c>
      <c r="DH9" s="1" t="s">
        <v>85</v>
      </c>
      <c r="DJ9" s="1" t="s">
        <v>84</v>
      </c>
      <c r="DL9" s="1" t="s">
        <v>85</v>
      </c>
      <c r="DN9" s="1" t="s">
        <v>84</v>
      </c>
      <c r="DP9" s="1" t="s">
        <v>84</v>
      </c>
      <c r="DR9" s="1" t="s">
        <v>85</v>
      </c>
      <c r="DT9" s="1" t="s">
        <v>85</v>
      </c>
      <c r="DV9" s="1" t="s">
        <v>85</v>
      </c>
      <c r="DX9" s="1" t="s">
        <v>84</v>
      </c>
      <c r="DZ9" s="1" t="s">
        <v>85</v>
      </c>
      <c r="EB9" s="1" t="s">
        <v>84</v>
      </c>
      <c r="ED9" s="1" t="s">
        <v>85</v>
      </c>
      <c r="EF9" s="1" t="s">
        <v>85</v>
      </c>
      <c r="EH9" s="1" t="s">
        <v>84</v>
      </c>
      <c r="EJ9" s="1" t="s">
        <v>84</v>
      </c>
      <c r="EL9" s="1" t="s">
        <v>87</v>
      </c>
      <c r="EM9" s="19">
        <f>COUNTIF(B9:EJ9,"TAK")</f>
        <v>37</v>
      </c>
      <c r="EN9" s="20"/>
      <c r="EO9" s="20"/>
      <c r="EP9" s="20"/>
      <c r="EQ9" s="20"/>
      <c r="ER9" s="20"/>
    </row>
    <row r="10" spans="1:148" x14ac:dyDescent="0.25">
      <c r="A10" s="7" t="s">
        <v>88</v>
      </c>
      <c r="B10" s="20" t="s">
        <v>85</v>
      </c>
      <c r="C10" s="20"/>
      <c r="D10" s="20" t="s">
        <v>85</v>
      </c>
      <c r="E10" s="20"/>
      <c r="F10" s="20" t="s">
        <v>85</v>
      </c>
      <c r="G10" s="20"/>
      <c r="H10" s="20" t="s">
        <v>84</v>
      </c>
      <c r="I10" s="20"/>
      <c r="J10" s="20" t="s">
        <v>84</v>
      </c>
      <c r="K10" s="20"/>
      <c r="L10" s="20" t="s">
        <v>84</v>
      </c>
      <c r="M10" s="20"/>
      <c r="N10" s="20" t="s">
        <v>85</v>
      </c>
      <c r="O10" s="20"/>
      <c r="P10" s="20" t="s">
        <v>84</v>
      </c>
      <c r="Q10" s="20"/>
      <c r="R10" s="20" t="s">
        <v>84</v>
      </c>
      <c r="S10" s="20"/>
      <c r="T10" s="20" t="s">
        <v>84</v>
      </c>
      <c r="U10" s="20"/>
      <c r="V10" s="7" t="s">
        <v>85</v>
      </c>
      <c r="X10" s="7" t="s">
        <v>84</v>
      </c>
      <c r="Z10" s="7" t="s">
        <v>85</v>
      </c>
      <c r="AA10" s="20"/>
      <c r="AB10" s="7" t="s">
        <v>85</v>
      </c>
      <c r="AD10" s="7" t="s">
        <v>84</v>
      </c>
      <c r="AF10" s="7" t="s">
        <v>84</v>
      </c>
      <c r="AH10" s="7" t="s">
        <v>84</v>
      </c>
      <c r="AJ10" s="7" t="s">
        <v>85</v>
      </c>
      <c r="AL10" s="7" t="s">
        <v>84</v>
      </c>
      <c r="AN10" s="7" t="s">
        <v>84</v>
      </c>
      <c r="AP10" s="7" t="s">
        <v>84</v>
      </c>
      <c r="AR10" s="7" t="s">
        <v>85</v>
      </c>
      <c r="AT10" s="7" t="s">
        <v>84</v>
      </c>
      <c r="AV10" s="7" t="s">
        <v>84</v>
      </c>
      <c r="AX10" s="7" t="s">
        <v>84</v>
      </c>
      <c r="AZ10" s="7" t="s">
        <v>84</v>
      </c>
      <c r="BB10" s="7" t="s">
        <v>85</v>
      </c>
      <c r="BD10" s="7" t="s">
        <v>85</v>
      </c>
      <c r="BF10" s="7" t="s">
        <v>84</v>
      </c>
      <c r="BH10" s="7" t="s">
        <v>85</v>
      </c>
      <c r="BJ10" s="7" t="s">
        <v>84</v>
      </c>
      <c r="BL10" s="7" t="s">
        <v>84</v>
      </c>
      <c r="BN10" s="1" t="s">
        <v>84</v>
      </c>
      <c r="BP10" s="7" t="s">
        <v>85</v>
      </c>
      <c r="BR10" s="7" t="s">
        <v>84</v>
      </c>
      <c r="BT10" s="7" t="s">
        <v>84</v>
      </c>
      <c r="BV10" s="7" t="s">
        <v>84</v>
      </c>
      <c r="BX10" s="7" t="s">
        <v>85</v>
      </c>
      <c r="BZ10" s="7" t="s">
        <v>84</v>
      </c>
      <c r="CB10" s="7" t="s">
        <v>84</v>
      </c>
      <c r="CD10" s="7" t="s">
        <v>85</v>
      </c>
      <c r="CF10" s="7" t="s">
        <v>84</v>
      </c>
      <c r="CH10" s="7" t="s">
        <v>84</v>
      </c>
      <c r="CJ10" s="7" t="s">
        <v>85</v>
      </c>
      <c r="CL10" s="7" t="s">
        <v>85</v>
      </c>
      <c r="CN10" s="7" t="s">
        <v>85</v>
      </c>
      <c r="CP10" s="7" t="s">
        <v>84</v>
      </c>
      <c r="CR10" s="7" t="s">
        <v>84</v>
      </c>
      <c r="CT10" s="7" t="s">
        <v>84</v>
      </c>
      <c r="CV10" s="7" t="s">
        <v>84</v>
      </c>
      <c r="CX10" s="7" t="s">
        <v>84</v>
      </c>
      <c r="CZ10" s="7" t="s">
        <v>84</v>
      </c>
      <c r="DB10" s="7" t="s">
        <v>84</v>
      </c>
      <c r="DD10" s="7" t="s">
        <v>84</v>
      </c>
      <c r="DF10" s="7" t="s">
        <v>84</v>
      </c>
      <c r="DH10" s="7" t="s">
        <v>84</v>
      </c>
      <c r="DJ10" s="7" t="s">
        <v>84</v>
      </c>
      <c r="DL10" s="7" t="s">
        <v>85</v>
      </c>
      <c r="DN10" s="7" t="s">
        <v>84</v>
      </c>
      <c r="DP10" s="7" t="s">
        <v>84</v>
      </c>
      <c r="DR10" s="7" t="s">
        <v>85</v>
      </c>
      <c r="DT10" s="7" t="s">
        <v>84</v>
      </c>
      <c r="DV10" s="1" t="s">
        <v>85</v>
      </c>
      <c r="DX10" s="7" t="s">
        <v>85</v>
      </c>
      <c r="DZ10" s="7" t="s">
        <v>85</v>
      </c>
      <c r="EB10" s="7" t="s">
        <v>84</v>
      </c>
      <c r="ED10" s="7" t="s">
        <v>85</v>
      </c>
      <c r="EF10" s="7" t="s">
        <v>84</v>
      </c>
      <c r="EH10" s="7" t="s">
        <v>84</v>
      </c>
      <c r="EJ10" s="7" t="s">
        <v>84</v>
      </c>
      <c r="EL10" s="7" t="s">
        <v>88</v>
      </c>
      <c r="EM10" s="19">
        <f>COUNTIF(B10:EJ10,"TAK")</f>
        <v>46</v>
      </c>
      <c r="EN10" s="20"/>
      <c r="EO10" s="20"/>
      <c r="EP10" s="20"/>
      <c r="EQ10" s="20"/>
      <c r="ER10" s="20"/>
    </row>
    <row r="11" spans="1:148" customFormat="1" x14ac:dyDescent="0.25">
      <c r="A11" s="1"/>
      <c r="B11" s="20"/>
      <c r="C11" s="20"/>
      <c r="D11" s="20"/>
      <c r="E11" s="20"/>
      <c r="F11" s="22"/>
      <c r="G11" s="22"/>
      <c r="H11" s="22"/>
      <c r="I11" s="1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</row>
    <row r="12" spans="1:148" x14ac:dyDescent="0.25">
      <c r="F12" s="4"/>
      <c r="G12" s="7" t="s">
        <v>89</v>
      </c>
      <c r="H12" s="7"/>
      <c r="J12" s="20"/>
      <c r="K12" s="20"/>
      <c r="AL12" s="20"/>
      <c r="AM12" s="20"/>
      <c r="AN12" s="20"/>
    </row>
    <row r="13" spans="1:148" x14ac:dyDescent="0.25">
      <c r="B13" s="20"/>
      <c r="C13" s="20"/>
      <c r="D13" s="20"/>
      <c r="E13" s="20"/>
      <c r="F13" s="23"/>
      <c r="G13" s="24" t="s">
        <v>90</v>
      </c>
      <c r="H13" s="24"/>
    </row>
    <row r="14" spans="1:148" x14ac:dyDescent="0.25">
      <c r="B14" s="20"/>
      <c r="C14" s="20"/>
      <c r="D14" s="20"/>
      <c r="E14" s="20"/>
      <c r="F14" s="5"/>
      <c r="G14" s="7" t="s">
        <v>91</v>
      </c>
      <c r="H14" s="7"/>
    </row>
    <row r="15" spans="1:148" x14ac:dyDescent="0.25">
      <c r="F15" s="7" t="s">
        <v>92</v>
      </c>
      <c r="G15" s="7" t="s">
        <v>93</v>
      </c>
      <c r="H15" s="7"/>
    </row>
    <row r="16" spans="1:148" x14ac:dyDescent="0.25">
      <c r="K16" s="21"/>
      <c r="L16" s="21"/>
      <c r="M16" s="21"/>
    </row>
    <row r="17" spans="1:86" x14ac:dyDescent="0.25">
      <c r="A17" s="34" t="s">
        <v>133</v>
      </c>
      <c r="K17" s="21"/>
      <c r="L17" s="21"/>
      <c r="M17" s="21"/>
    </row>
    <row r="18" spans="1:86" x14ac:dyDescent="0.25">
      <c r="B18" s="2" t="s">
        <v>94</v>
      </c>
      <c r="C18" s="2" t="s">
        <v>1</v>
      </c>
      <c r="D18" s="2" t="s">
        <v>95</v>
      </c>
      <c r="E18" s="2" t="s">
        <v>1</v>
      </c>
      <c r="F18" s="2" t="s">
        <v>96</v>
      </c>
      <c r="G18" s="2" t="s">
        <v>1</v>
      </c>
      <c r="H18" s="2" t="s">
        <v>97</v>
      </c>
      <c r="I18" s="2" t="s">
        <v>1</v>
      </c>
      <c r="J18" s="2" t="s">
        <v>98</v>
      </c>
      <c r="K18" s="2" t="s">
        <v>1</v>
      </c>
      <c r="L18" s="2" t="s">
        <v>99</v>
      </c>
      <c r="M18" s="2" t="s">
        <v>1</v>
      </c>
      <c r="N18" s="2" t="s">
        <v>100</v>
      </c>
      <c r="O18" s="2" t="s">
        <v>1</v>
      </c>
      <c r="P18" s="2" t="s">
        <v>101</v>
      </c>
      <c r="Q18" s="2" t="s">
        <v>1</v>
      </c>
      <c r="R18" s="2" t="s">
        <v>102</v>
      </c>
      <c r="S18" s="2" t="s">
        <v>1</v>
      </c>
      <c r="T18" s="2" t="s">
        <v>103</v>
      </c>
      <c r="U18" s="2" t="s">
        <v>1</v>
      </c>
      <c r="V18" s="2" t="s">
        <v>104</v>
      </c>
      <c r="W18" s="2" t="s">
        <v>1</v>
      </c>
      <c r="X18" s="2" t="s">
        <v>105</v>
      </c>
      <c r="Y18" s="2" t="s">
        <v>1</v>
      </c>
      <c r="Z18" s="2" t="s">
        <v>106</v>
      </c>
      <c r="AA18" s="2" t="s">
        <v>1</v>
      </c>
      <c r="AB18" s="2" t="s">
        <v>107</v>
      </c>
      <c r="AC18" s="2" t="s">
        <v>1</v>
      </c>
      <c r="AD18" s="2" t="s">
        <v>108</v>
      </c>
      <c r="AE18" s="2" t="s">
        <v>1</v>
      </c>
      <c r="AF18" s="2" t="s">
        <v>109</v>
      </c>
      <c r="AG18" s="2" t="s">
        <v>1</v>
      </c>
      <c r="AH18" s="2" t="s">
        <v>110</v>
      </c>
      <c r="AI18" s="2" t="s">
        <v>1</v>
      </c>
      <c r="AJ18" s="2" t="s">
        <v>111</v>
      </c>
      <c r="AK18" s="2" t="s">
        <v>1</v>
      </c>
      <c r="AL18" s="2" t="s">
        <v>112</v>
      </c>
      <c r="AM18" s="2" t="s">
        <v>1</v>
      </c>
      <c r="AN18" s="2" t="s">
        <v>113</v>
      </c>
      <c r="AO18" s="2" t="s">
        <v>1</v>
      </c>
      <c r="AP18" s="2" t="s">
        <v>114</v>
      </c>
      <c r="AQ18" s="2" t="s">
        <v>1</v>
      </c>
      <c r="AR18" s="2" t="s">
        <v>115</v>
      </c>
      <c r="AS18" s="2" t="s">
        <v>1</v>
      </c>
      <c r="AT18" s="2" t="s">
        <v>116</v>
      </c>
      <c r="AU18" s="2" t="s">
        <v>1</v>
      </c>
      <c r="AV18" s="2" t="s">
        <v>117</v>
      </c>
      <c r="AW18" s="2" t="s">
        <v>1</v>
      </c>
      <c r="AX18" s="2" t="s">
        <v>118</v>
      </c>
      <c r="AY18" s="2" t="s">
        <v>1</v>
      </c>
      <c r="AZ18" s="2" t="s">
        <v>119</v>
      </c>
      <c r="BA18" s="2" t="s">
        <v>1</v>
      </c>
      <c r="BB18" s="2" t="s">
        <v>120</v>
      </c>
      <c r="BC18" s="2" t="s">
        <v>1</v>
      </c>
      <c r="BD18" s="2" t="s">
        <v>121</v>
      </c>
      <c r="BE18" s="2" t="s">
        <v>1</v>
      </c>
      <c r="BF18" s="2" t="s">
        <v>122</v>
      </c>
      <c r="BG18" s="2" t="s">
        <v>1</v>
      </c>
      <c r="BH18" s="2" t="s">
        <v>123</v>
      </c>
      <c r="BI18" s="2" t="s">
        <v>1</v>
      </c>
      <c r="BJ18" s="2" t="s">
        <v>124</v>
      </c>
      <c r="BK18" s="2" t="s">
        <v>1</v>
      </c>
      <c r="BL18" s="2" t="s">
        <v>125</v>
      </c>
      <c r="BM18" s="2" t="s">
        <v>1</v>
      </c>
      <c r="BN18" s="2" t="s">
        <v>126</v>
      </c>
      <c r="BO18" s="2" t="s">
        <v>1</v>
      </c>
      <c r="BP18" s="2" t="s">
        <v>127</v>
      </c>
      <c r="BQ18" s="2" t="s">
        <v>1</v>
      </c>
      <c r="BR18" s="2" t="s">
        <v>128</v>
      </c>
      <c r="BS18" s="2" t="s">
        <v>1</v>
      </c>
      <c r="BT18" s="2" t="s">
        <v>129</v>
      </c>
      <c r="BU18" s="2" t="s">
        <v>1</v>
      </c>
      <c r="BV18" s="2" t="s">
        <v>130</v>
      </c>
      <c r="BW18" s="2" t="s">
        <v>1</v>
      </c>
      <c r="BX18" s="2" t="s">
        <v>131</v>
      </c>
      <c r="BY18" s="2" t="s">
        <v>1</v>
      </c>
      <c r="BZ18" s="2" t="s">
        <v>132</v>
      </c>
      <c r="CA18" s="2" t="s">
        <v>1</v>
      </c>
      <c r="CB18" s="3" t="s">
        <v>71</v>
      </c>
      <c r="CC18" s="3" t="s">
        <v>72</v>
      </c>
      <c r="CD18" s="3" t="s">
        <v>73</v>
      </c>
      <c r="CE18" s="3" t="s">
        <v>74</v>
      </c>
      <c r="CF18" s="4" t="s">
        <v>75</v>
      </c>
      <c r="CG18" s="5" t="s">
        <v>76</v>
      </c>
      <c r="CH18" s="6" t="s">
        <v>77</v>
      </c>
    </row>
    <row r="19" spans="1:86" x14ac:dyDescent="0.25">
      <c r="A19" s="1" t="s">
        <v>78</v>
      </c>
      <c r="B19" s="25">
        <v>0.96078992994900803</v>
      </c>
      <c r="C19" s="20">
        <v>0.35003218162699767</v>
      </c>
      <c r="D19" s="26">
        <v>0.80650394440286743</v>
      </c>
      <c r="E19" s="13">
        <v>0.29907603964744972</v>
      </c>
      <c r="F19" s="13">
        <v>0.42798428919534842</v>
      </c>
      <c r="G19" s="13">
        <v>0.10570574916822743</v>
      </c>
      <c r="H19" s="15">
        <v>1.6025461317124818</v>
      </c>
      <c r="I19" s="15">
        <v>0.46722269583857473</v>
      </c>
      <c r="J19" s="18">
        <v>1.0789239310472323</v>
      </c>
      <c r="K19" s="15">
        <v>0.18699798099678211</v>
      </c>
      <c r="L19" s="18">
        <v>1.1880152049437331</v>
      </c>
      <c r="M19" s="15">
        <v>0.24953150778055502</v>
      </c>
      <c r="N19" s="15">
        <v>0.80912135562002196</v>
      </c>
      <c r="O19" s="15">
        <v>0.24137726246016747</v>
      </c>
      <c r="P19" s="15">
        <v>0.48211611625785167</v>
      </c>
      <c r="Q19" s="15">
        <v>9.1297408105020073E-2</v>
      </c>
      <c r="R19" s="18">
        <v>1.0026041731751476</v>
      </c>
      <c r="S19" s="15">
        <v>0.26438812865787092</v>
      </c>
      <c r="T19" s="18">
        <v>0.64413281295471903</v>
      </c>
      <c r="U19" s="15">
        <v>0.20356167181639334</v>
      </c>
      <c r="V19" s="18">
        <v>0.51244916064514701</v>
      </c>
      <c r="W19" s="15">
        <v>0.10403759680181102</v>
      </c>
      <c r="X19" s="18">
        <v>0.62233469022779409</v>
      </c>
      <c r="Y19" s="15">
        <v>0.13627265594464086</v>
      </c>
      <c r="Z19" s="18">
        <v>0.61662211212643125</v>
      </c>
      <c r="AA19" s="15">
        <v>0.15599421933148239</v>
      </c>
      <c r="AB19" s="15">
        <v>0.23280554929492842</v>
      </c>
      <c r="AC19" s="15">
        <v>4.6192058234054527E-2</v>
      </c>
      <c r="AD19" s="18">
        <v>0.62658122804906913</v>
      </c>
      <c r="AE19" s="15">
        <v>0.11163534549423156</v>
      </c>
      <c r="AF19" s="18">
        <v>1.1540309458406723</v>
      </c>
      <c r="AG19" s="15">
        <v>0.32857917876510989</v>
      </c>
      <c r="AH19" s="18">
        <v>0.75778533751032962</v>
      </c>
      <c r="AI19" s="15">
        <v>0.21133190207757641</v>
      </c>
      <c r="AJ19" s="15">
        <v>1.013763773679504</v>
      </c>
      <c r="AK19" s="15">
        <v>0.28412492892231678</v>
      </c>
      <c r="AL19" s="15">
        <v>0.98861352706220529</v>
      </c>
      <c r="AM19" s="15">
        <v>0.24960484441743686</v>
      </c>
      <c r="AN19" s="15">
        <v>0.58073548167165179</v>
      </c>
      <c r="AO19" s="15">
        <v>0.23196487591912213</v>
      </c>
      <c r="AP19" s="17">
        <v>0.59736496705472719</v>
      </c>
      <c r="AQ19" s="15">
        <v>0.15376449031690306</v>
      </c>
      <c r="AR19" s="17">
        <v>0.88370962483294035</v>
      </c>
      <c r="AS19" s="15">
        <v>0.13831561348497212</v>
      </c>
      <c r="AT19" s="17">
        <v>0.47001457865433466</v>
      </c>
      <c r="AU19" s="15">
        <v>0.18758342261621413</v>
      </c>
      <c r="AV19" s="15">
        <v>1.0573899308233146</v>
      </c>
      <c r="AW19" s="15">
        <v>0.30521904181248111</v>
      </c>
      <c r="AX19" s="15">
        <v>0.56666038318327072</v>
      </c>
      <c r="AY19" s="15">
        <v>0.21293980497682963</v>
      </c>
      <c r="AZ19" s="18">
        <v>0.62727157578717774</v>
      </c>
      <c r="BA19" s="15">
        <v>0.18791930023096662</v>
      </c>
      <c r="BB19" s="18">
        <v>0.97137195385462671</v>
      </c>
      <c r="BC19" s="15">
        <v>0.1881336937824738</v>
      </c>
      <c r="BD19" s="27">
        <v>0.75639093230020593</v>
      </c>
      <c r="BE19" s="28">
        <v>0.22722461175923467</v>
      </c>
      <c r="BF19" s="29">
        <v>1.0180822668761791</v>
      </c>
      <c r="BG19" s="28">
        <v>0.22525255390274121</v>
      </c>
      <c r="BH19" s="27">
        <v>1.0032946354599277</v>
      </c>
      <c r="BI19" s="28">
        <v>0.25458952178882838</v>
      </c>
      <c r="BJ19" s="29">
        <v>0.59790356807809253</v>
      </c>
      <c r="BK19" s="28">
        <v>9.849589795758501E-2</v>
      </c>
      <c r="BL19" s="27">
        <v>1.0121520867319664</v>
      </c>
      <c r="BM19" s="28">
        <v>0.15948245053596366</v>
      </c>
      <c r="BN19" s="27">
        <v>0.59694582635965188</v>
      </c>
      <c r="BO19" s="28">
        <v>0.16077397359906603</v>
      </c>
      <c r="BP19" s="15">
        <v>1.1388728035272799</v>
      </c>
      <c r="BQ19" s="15">
        <v>0.25019508172844251</v>
      </c>
      <c r="BR19" s="18">
        <v>1.2766870436431652</v>
      </c>
      <c r="BS19" s="15">
        <v>0.36123747549233726</v>
      </c>
      <c r="BT19" s="15">
        <v>1.567268498233567</v>
      </c>
      <c r="BU19" s="15">
        <v>8.9670542639681217E-2</v>
      </c>
      <c r="BV19" s="18">
        <v>1.1150739605589901</v>
      </c>
      <c r="BW19" s="15">
        <v>0.26117015474022159</v>
      </c>
      <c r="BX19" s="15">
        <v>1.0164998636510321</v>
      </c>
      <c r="BY19" s="15">
        <v>0.22187846844215678</v>
      </c>
      <c r="BZ19" s="15">
        <v>0.9326642807858001</v>
      </c>
      <c r="CA19" s="15">
        <v>8.7757273158362237E-2</v>
      </c>
      <c r="CB19" s="15">
        <f t="shared" ref="CB19:CC22" si="2">AVERAGE(B19,D19,F19,H19,J19,L19,N19,P19,R19,T19,V19,X19,Z19,AB19,AD19,AF19,AH19,AJ19,AL19,AN19,AP19,AR19,AT19,AV19,AX19,AZ19,BB19,BD19,BF19,BH19,BJ19,BL19,BN19,BP19,BR19,BT19,BV19,BX19,BZ19)</f>
        <v>0.8542071404041639</v>
      </c>
      <c r="CC19" s="15">
        <f t="shared" si="2"/>
        <v>0.20744952833259694</v>
      </c>
      <c r="CD19" s="15">
        <f t="shared" ref="CD19:CE22" si="3">STDEV(B19,D19,F19,H19,J19,L19,N19,P19,R19,T19,V19,X19,Z19,AB19,AD19,AF19,AH19,AJ19,AL19,AN19,AP19,AR19,AT19,AV19,AX19,AZ19,BB19,BD19,BF19,BH19,BJ19,BL19,BN19,BP19,BR19,BT19,BV19,BX19,BZ19)</f>
        <v>0.30322713610855856</v>
      </c>
      <c r="CE19" s="15">
        <f t="shared" si="3"/>
        <v>8.8501423820334629E-2</v>
      </c>
      <c r="CF19" s="1">
        <v>0</v>
      </c>
      <c r="CG19" s="1">
        <v>19</v>
      </c>
      <c r="CH19" s="1">
        <v>6</v>
      </c>
    </row>
    <row r="20" spans="1:86" x14ac:dyDescent="0.25">
      <c r="A20" s="1" t="s">
        <v>79</v>
      </c>
      <c r="B20" s="13">
        <v>1.0935642104116161</v>
      </c>
      <c r="C20" s="13">
        <v>0.52888217511334079</v>
      </c>
      <c r="D20" s="14">
        <v>0.62937481156898123</v>
      </c>
      <c r="E20" s="13">
        <v>0.29097453542320356</v>
      </c>
      <c r="F20" s="14">
        <v>0.3309885685571296</v>
      </c>
      <c r="G20" s="13">
        <v>0.13255826384649197</v>
      </c>
      <c r="H20" s="15">
        <v>1.569129466166709</v>
      </c>
      <c r="I20" s="16">
        <v>0.50844145809683505</v>
      </c>
      <c r="J20" s="15">
        <v>1.6046458203462366</v>
      </c>
      <c r="K20" s="15">
        <v>0.45944395463892324</v>
      </c>
      <c r="L20" s="15">
        <v>1.5191346403890114</v>
      </c>
      <c r="M20" s="15">
        <v>0.38015894594180805</v>
      </c>
      <c r="N20" s="17">
        <v>1.0363495006937666</v>
      </c>
      <c r="O20" s="15">
        <v>0.22594267406836299</v>
      </c>
      <c r="P20" s="18">
        <v>0.30894948191721172</v>
      </c>
      <c r="Q20" s="15">
        <v>7.0565368314270849E-2</v>
      </c>
      <c r="R20" s="13">
        <v>1.0988343051522167</v>
      </c>
      <c r="S20" s="15">
        <v>0.40482131576084845</v>
      </c>
      <c r="T20" s="13">
        <v>0.69181356960891338</v>
      </c>
      <c r="U20" s="13">
        <v>0.330512969079302</v>
      </c>
      <c r="V20" s="13">
        <v>0.54998084964923799</v>
      </c>
      <c r="W20" s="13">
        <v>0.14916904423355273</v>
      </c>
      <c r="X20" s="13">
        <v>1.0091557270618214</v>
      </c>
      <c r="Y20" s="13">
        <v>0.4151911000873762</v>
      </c>
      <c r="Z20" s="13">
        <v>0.69813698322777729</v>
      </c>
      <c r="AA20" s="13">
        <v>0.25171612168315272</v>
      </c>
      <c r="AB20" s="13">
        <v>0.21756094745195853</v>
      </c>
      <c r="AC20" s="13">
        <v>6.2041681237988568E-2</v>
      </c>
      <c r="AD20" s="13">
        <v>1.0023525157128399</v>
      </c>
      <c r="AE20" s="13">
        <v>0.33263591747754129</v>
      </c>
      <c r="AF20" s="13">
        <v>1.3526681095316879</v>
      </c>
      <c r="AG20" s="13">
        <v>0.47720241137894104</v>
      </c>
      <c r="AH20" s="13">
        <v>0.75813995608037943</v>
      </c>
      <c r="AI20" s="13">
        <v>0.23194364635587136</v>
      </c>
      <c r="AJ20" s="26">
        <v>1.1446190254980033</v>
      </c>
      <c r="AK20" s="30">
        <v>0.41004810135239594</v>
      </c>
      <c r="AL20" s="18">
        <v>0.85354857712094523</v>
      </c>
      <c r="AM20" s="15">
        <v>0.21070209887316604</v>
      </c>
      <c r="AN20" s="17">
        <v>0.68870916884152611</v>
      </c>
      <c r="AO20" s="16">
        <v>0.4268304619304425</v>
      </c>
      <c r="AP20" s="15">
        <v>0.52635500564360405</v>
      </c>
      <c r="AQ20" s="15">
        <v>0.19040367365179048</v>
      </c>
      <c r="AR20" s="13">
        <v>0.82696950256274415</v>
      </c>
      <c r="AS20" s="16">
        <v>0.14929374907600762</v>
      </c>
      <c r="AT20" s="15">
        <v>3.5769769617099448E-2</v>
      </c>
      <c r="AU20" s="16">
        <v>0.21344909872424331</v>
      </c>
      <c r="AV20" s="17">
        <v>1.133437959874549</v>
      </c>
      <c r="AW20" s="16">
        <v>0.41895619179251059</v>
      </c>
      <c r="AX20" s="18">
        <v>0.54568001767612151</v>
      </c>
      <c r="AY20" s="15">
        <v>0.29662168548856954</v>
      </c>
      <c r="AZ20" s="17">
        <v>0.79800153498894466</v>
      </c>
      <c r="BA20" s="15">
        <v>0.33588365414846821</v>
      </c>
      <c r="BB20" s="15">
        <v>1.1307722410120971</v>
      </c>
      <c r="BC20" s="15">
        <v>0.32343149601777421</v>
      </c>
      <c r="BD20" s="28">
        <v>0.78180073869468369</v>
      </c>
      <c r="BE20" s="28">
        <v>0.28021107380601429</v>
      </c>
      <c r="BF20" s="28">
        <v>0.9376136343686835</v>
      </c>
      <c r="BG20" s="28">
        <v>0.3338700027176128</v>
      </c>
      <c r="BH20" s="28">
        <v>1.314863081028955</v>
      </c>
      <c r="BI20" s="28">
        <v>0.42839275033239604</v>
      </c>
      <c r="BJ20" s="28">
        <v>0.52178089085986967</v>
      </c>
      <c r="BK20" s="31">
        <v>0.12409623520993283</v>
      </c>
      <c r="BL20" s="28">
        <v>1.3001985533622045</v>
      </c>
      <c r="BM20" s="28">
        <v>0.26298497776525093</v>
      </c>
      <c r="BN20" s="13">
        <v>0.80031109706125614</v>
      </c>
      <c r="BO20" s="13">
        <v>0.19127328599135648</v>
      </c>
      <c r="BP20" s="26">
        <v>1.2358467453973465</v>
      </c>
      <c r="BQ20" s="30">
        <v>0.36574794032861679</v>
      </c>
      <c r="BR20" s="13">
        <v>1.4888744879246496</v>
      </c>
      <c r="BS20" s="13">
        <v>0.56499948429393421</v>
      </c>
      <c r="BT20" s="17">
        <v>1.7477517918920602</v>
      </c>
      <c r="BU20" s="30">
        <v>0.12616000921099424</v>
      </c>
      <c r="BV20" s="15">
        <v>1.4990457259280627</v>
      </c>
      <c r="BW20" s="16">
        <v>0.47795157487012579</v>
      </c>
      <c r="BX20" s="15">
        <v>1.0232612405008445</v>
      </c>
      <c r="BY20" s="15">
        <v>0.25395913822316801</v>
      </c>
      <c r="BZ20" s="18">
        <v>0.90110343421465522</v>
      </c>
      <c r="CA20" s="15">
        <v>9.4655427523970423E-2</v>
      </c>
      <c r="CB20" s="15">
        <f t="shared" si="2"/>
        <v>0.94120753045118988</v>
      </c>
      <c r="CC20" s="15">
        <f t="shared" si="2"/>
        <v>0.30082368446324498</v>
      </c>
      <c r="CD20" s="15">
        <f t="shared" si="3"/>
        <v>0.40775949239874598</v>
      </c>
      <c r="CE20" s="15">
        <f t="shared" si="3"/>
        <v>0.13525334742670081</v>
      </c>
      <c r="CF20" s="1">
        <v>10</v>
      </c>
      <c r="CG20" s="1">
        <v>6</v>
      </c>
      <c r="CH20" s="1">
        <v>7</v>
      </c>
    </row>
    <row r="21" spans="1:86" x14ac:dyDescent="0.25">
      <c r="A21" s="1" t="s">
        <v>80</v>
      </c>
      <c r="B21" s="15">
        <v>1.3441083608116577</v>
      </c>
      <c r="C21" s="15">
        <v>0.56503374059913758</v>
      </c>
      <c r="D21" s="15">
        <v>0.68143377865488752</v>
      </c>
      <c r="E21" s="15">
        <v>0.33567321814711903</v>
      </c>
      <c r="F21" s="15">
        <v>0.50276550251654328</v>
      </c>
      <c r="G21" s="16">
        <v>0.39412569180722146</v>
      </c>
      <c r="H21" s="18">
        <v>1.5007277860715795</v>
      </c>
      <c r="I21" s="15">
        <v>0.50111619069248914</v>
      </c>
      <c r="J21" s="15">
        <v>2.1911884734786491</v>
      </c>
      <c r="K21" s="15">
        <v>0.62781043428864813</v>
      </c>
      <c r="L21" s="17">
        <v>1.9162047146526326</v>
      </c>
      <c r="M21" s="16">
        <v>0.57815279580593792</v>
      </c>
      <c r="N21" s="15">
        <v>1.0161739128869545</v>
      </c>
      <c r="O21" s="15">
        <v>0.3987682725802093</v>
      </c>
      <c r="P21" s="15">
        <v>0.52151803392210339</v>
      </c>
      <c r="Q21" s="15">
        <v>0.21163560224884648</v>
      </c>
      <c r="R21" s="15">
        <v>1.1550663343078507</v>
      </c>
      <c r="S21" s="15">
        <v>0.43904228937172907</v>
      </c>
      <c r="T21" s="15">
        <v>0.89383072528615437</v>
      </c>
      <c r="U21" s="15">
        <v>0.41024093105494924</v>
      </c>
      <c r="V21" s="15">
        <v>0.96668289843812072</v>
      </c>
      <c r="W21" s="15">
        <v>0.48631151743308704</v>
      </c>
      <c r="X21" s="15">
        <v>0.97192433975163528</v>
      </c>
      <c r="Y21" s="15">
        <v>0.4223693922356157</v>
      </c>
      <c r="Z21" s="32">
        <v>0.96568000681851685</v>
      </c>
      <c r="AA21" s="33">
        <v>0.30398002078583897</v>
      </c>
      <c r="AB21" s="17">
        <v>0.36540879598252773</v>
      </c>
      <c r="AC21" s="16">
        <v>0.17759262250470292</v>
      </c>
      <c r="AD21" s="15">
        <v>1.3610264293893806</v>
      </c>
      <c r="AE21" s="15">
        <v>0.55034958474542872</v>
      </c>
      <c r="AF21" s="15">
        <v>1.2779558417107064</v>
      </c>
      <c r="AG21" s="15">
        <v>0.43956060255665136</v>
      </c>
      <c r="AH21" s="17">
        <v>1.0640747148297633</v>
      </c>
      <c r="AI21" s="16">
        <v>0.40078029675906174</v>
      </c>
      <c r="AJ21" s="15">
        <v>1.1243276751975311</v>
      </c>
      <c r="AK21" s="15">
        <v>0.35468609942790497</v>
      </c>
      <c r="AL21" s="28">
        <v>1.3944064374446627</v>
      </c>
      <c r="AM21" s="28">
        <v>0.47428756109227327</v>
      </c>
      <c r="AN21" s="27">
        <v>0.48137421169638628</v>
      </c>
      <c r="AO21" s="28">
        <v>0.27450912068361105</v>
      </c>
      <c r="AP21" s="28">
        <v>0.49872015042544204</v>
      </c>
      <c r="AQ21" s="31">
        <v>0.23900894477440171</v>
      </c>
      <c r="AR21" s="15">
        <v>0.13395234090998095</v>
      </c>
      <c r="AS21" s="28">
        <v>5.4113592799792535E-3</v>
      </c>
      <c r="AT21" s="15">
        <v>-0.11144436209733105</v>
      </c>
      <c r="AU21" s="15">
        <v>7.4874545692285313E-2</v>
      </c>
      <c r="AV21" s="18">
        <v>0.92186546905234568</v>
      </c>
      <c r="AW21" s="15">
        <v>0.32296504233546763</v>
      </c>
      <c r="AX21" s="15">
        <v>0.62676289844692346</v>
      </c>
      <c r="AY21" s="15">
        <v>0.35188075962284471</v>
      </c>
      <c r="AZ21" s="15">
        <v>0.74540401722759275</v>
      </c>
      <c r="BA21" s="15">
        <v>0.30189598150500813</v>
      </c>
      <c r="BB21" s="29">
        <v>1.2641556668064895</v>
      </c>
      <c r="BC21" s="31">
        <v>0.3652741275844123</v>
      </c>
      <c r="BD21" s="29">
        <v>0.98052133162133881</v>
      </c>
      <c r="BE21" s="31">
        <v>0.38607543937403371</v>
      </c>
      <c r="BF21" s="28">
        <v>0.94895577846924239</v>
      </c>
      <c r="BG21" s="28">
        <v>0.31787819205137818</v>
      </c>
      <c r="BH21" s="28">
        <v>1.6102020247535622</v>
      </c>
      <c r="BI21" s="31">
        <v>0.54957822037145698</v>
      </c>
      <c r="BJ21" s="28">
        <v>0.44502482145816591</v>
      </c>
      <c r="BK21" s="28">
        <v>8.6498010152710761E-2</v>
      </c>
      <c r="BL21" s="29">
        <v>1.8519817713980606</v>
      </c>
      <c r="BM21" s="31">
        <v>0.3441928005277578</v>
      </c>
      <c r="BN21" s="15">
        <v>0.94454556588036676</v>
      </c>
      <c r="BO21" s="15">
        <v>0.18240055908378652</v>
      </c>
      <c r="BP21" s="15">
        <v>0.72369776760450111</v>
      </c>
      <c r="BQ21" s="15">
        <v>0.1785183027467345</v>
      </c>
      <c r="BR21" s="15">
        <v>1.5217318807625804</v>
      </c>
      <c r="BS21" s="15">
        <v>0.52927188535340697</v>
      </c>
      <c r="BT21" s="18">
        <v>0.8195297093519931</v>
      </c>
      <c r="BU21" s="15">
        <v>2.3594684734423162E-2</v>
      </c>
      <c r="BV21" s="15">
        <v>1.4250571204191784</v>
      </c>
      <c r="BW21" s="15">
        <v>0.45162421041715067</v>
      </c>
      <c r="BX21" s="17">
        <v>1.1268577875263073</v>
      </c>
      <c r="BY21" s="16">
        <v>0.30364477072845764</v>
      </c>
      <c r="BZ21" s="15">
        <v>1.2168163465105024</v>
      </c>
      <c r="CA21" s="15">
        <v>7.2437114948201486E-2</v>
      </c>
      <c r="CB21" s="15">
        <f t="shared" si="2"/>
        <v>1.0100055656506532</v>
      </c>
      <c r="CC21" s="15">
        <f t="shared" si="2"/>
        <v>0.34443720348985535</v>
      </c>
      <c r="CD21" s="15">
        <f t="shared" si="3"/>
        <v>0.48254059779150471</v>
      </c>
      <c r="CE21" s="15">
        <f t="shared" si="3"/>
        <v>0.15954391089954817</v>
      </c>
      <c r="CF21" s="1">
        <v>11</v>
      </c>
      <c r="CG21" s="1">
        <v>4</v>
      </c>
      <c r="CH21" s="1">
        <v>8</v>
      </c>
    </row>
    <row r="22" spans="1:86" x14ac:dyDescent="0.25">
      <c r="A22" s="7" t="s">
        <v>81</v>
      </c>
      <c r="B22" s="26">
        <v>1.4122463382838182</v>
      </c>
      <c r="C22" s="30">
        <v>0.58089187700905487</v>
      </c>
      <c r="D22" s="13">
        <v>0.70575922572625238</v>
      </c>
      <c r="E22" s="30">
        <v>0.33635259494543285</v>
      </c>
      <c r="F22" s="26">
        <v>0.51971867278845518</v>
      </c>
      <c r="G22" s="13">
        <v>0.36660910946499037</v>
      </c>
      <c r="H22" s="26">
        <v>1.6315384238972281</v>
      </c>
      <c r="I22" s="13">
        <v>0.48000634818608234</v>
      </c>
      <c r="J22" s="26">
        <v>2.7213267088456052</v>
      </c>
      <c r="K22" s="30">
        <v>0.70869871958548036</v>
      </c>
      <c r="L22" s="13">
        <v>1.8234697832366333</v>
      </c>
      <c r="M22" s="13">
        <v>0.57307975898979435</v>
      </c>
      <c r="N22" s="14">
        <v>0.34481379385311439</v>
      </c>
      <c r="O22" s="30">
        <v>0.57551899788991356</v>
      </c>
      <c r="P22" s="26">
        <v>0.82276265476796473</v>
      </c>
      <c r="Q22" s="30">
        <v>0.40947777790069206</v>
      </c>
      <c r="R22" s="26">
        <v>1.2678261207968202</v>
      </c>
      <c r="S22" s="30">
        <v>0.4603772713145966</v>
      </c>
      <c r="T22" s="26">
        <v>0.98555928733325726</v>
      </c>
      <c r="U22" s="30">
        <v>0.4249369911816569</v>
      </c>
      <c r="V22" s="26">
        <v>1.0745469335511955</v>
      </c>
      <c r="W22" s="30">
        <v>0.58482892999908853</v>
      </c>
      <c r="X22" s="26">
        <v>1.015078719241985</v>
      </c>
      <c r="Y22" s="30">
        <v>0.59139444594676227</v>
      </c>
      <c r="Z22" s="13">
        <v>0.7096241931114855</v>
      </c>
      <c r="AA22" s="13">
        <v>0.24974341294984556</v>
      </c>
      <c r="AB22" s="14">
        <v>6.4187459269951869E-2</v>
      </c>
      <c r="AC22" s="13">
        <v>1.2930071498266044E-2</v>
      </c>
      <c r="AD22" s="26">
        <v>1.5079556187231755</v>
      </c>
      <c r="AE22" s="30">
        <v>0.67351668230561546</v>
      </c>
      <c r="AF22" s="26">
        <v>1.4703809086462949</v>
      </c>
      <c r="AG22" s="30">
        <v>0.6223152437942242</v>
      </c>
      <c r="AH22" s="13">
        <v>0.92124531817995681</v>
      </c>
      <c r="AI22" s="15">
        <v>0.39052493809111699</v>
      </c>
      <c r="AJ22" s="14">
        <v>0.83545709758544329</v>
      </c>
      <c r="AK22" s="13">
        <v>0.26479524326901732</v>
      </c>
      <c r="AL22" s="26">
        <v>1.8184799617258638</v>
      </c>
      <c r="AM22" s="30">
        <v>0.51774773360545823</v>
      </c>
      <c r="AN22" s="15">
        <v>0.49692536544405164</v>
      </c>
      <c r="AO22" s="13">
        <v>0.42069513231867006</v>
      </c>
      <c r="AP22" s="18">
        <v>0.36078417463248136</v>
      </c>
      <c r="AQ22" s="15">
        <v>0.14629826707478819</v>
      </c>
      <c r="AR22" s="14">
        <v>-0.24067958602958248</v>
      </c>
      <c r="AS22" s="15">
        <v>1.5645006855127121E-2</v>
      </c>
      <c r="AT22" s="18">
        <v>-1.0866686621338726</v>
      </c>
      <c r="AU22" s="15">
        <v>3.4929035877797589E-2</v>
      </c>
      <c r="AV22" s="15">
        <v>0.99746234980704251</v>
      </c>
      <c r="AW22" s="15">
        <v>0.27135032373881846</v>
      </c>
      <c r="AX22" s="17">
        <v>0.67449203810274305</v>
      </c>
      <c r="AY22" s="16">
        <v>0.43344569977393094</v>
      </c>
      <c r="AZ22" s="15">
        <v>0.76516958465654428</v>
      </c>
      <c r="BA22" s="16">
        <v>0.42699380045930563</v>
      </c>
      <c r="BB22" s="15">
        <v>1.1462993215027759</v>
      </c>
      <c r="BC22" s="15">
        <v>0.28984837957492593</v>
      </c>
      <c r="BD22" s="28">
        <v>0.92575564641217212</v>
      </c>
      <c r="BE22" s="28">
        <v>0.37984669070327082</v>
      </c>
      <c r="BF22" s="27">
        <v>0.86820489787942912</v>
      </c>
      <c r="BG22" s="31">
        <v>0.37033735078114521</v>
      </c>
      <c r="BH22" s="29">
        <v>1.6418704655362029</v>
      </c>
      <c r="BI22" s="28">
        <v>0.54115519275487256</v>
      </c>
      <c r="BJ22" s="27">
        <v>0.39728281817511757</v>
      </c>
      <c r="BK22" s="28">
        <v>5.4839184931672828E-2</v>
      </c>
      <c r="BL22" s="28">
        <v>1.4382434580773593</v>
      </c>
      <c r="BM22" s="28">
        <v>0.25933618968564032</v>
      </c>
      <c r="BN22" s="17">
        <v>1.5131914217796476</v>
      </c>
      <c r="BO22" s="16">
        <v>0.27436956566918014</v>
      </c>
      <c r="BP22" s="14">
        <v>0.36323683818235969</v>
      </c>
      <c r="BQ22" s="15">
        <v>6.7494426532428139E-2</v>
      </c>
      <c r="BR22" s="26">
        <v>1.5518548609456215</v>
      </c>
      <c r="BS22" s="30">
        <v>0.64212200438672073</v>
      </c>
      <c r="BT22" s="15">
        <v>1.5812465502917161</v>
      </c>
      <c r="BU22" s="13">
        <v>8.2202242734764563E-2</v>
      </c>
      <c r="BV22" s="17">
        <v>1.5967006597133051</v>
      </c>
      <c r="BW22" s="15">
        <v>0.43269389820656295</v>
      </c>
      <c r="BX22" s="18">
        <v>0.98234199941776446</v>
      </c>
      <c r="BY22" s="15">
        <v>0.14442907489069992</v>
      </c>
      <c r="BZ22" s="17">
        <v>1.4817554720035866</v>
      </c>
      <c r="CA22" s="16">
        <v>0.16148130873430569</v>
      </c>
      <c r="CB22" s="15">
        <f t="shared" si="2"/>
        <v>1.0027550485631018</v>
      </c>
      <c r="CC22" s="15">
        <f t="shared" si="2"/>
        <v>0.36598099804132617</v>
      </c>
      <c r="CD22" s="15">
        <f t="shared" si="3"/>
        <v>0.66560785196013639</v>
      </c>
      <c r="CE22" s="15">
        <f t="shared" si="3"/>
        <v>0.19900639309313328</v>
      </c>
      <c r="CF22" s="7">
        <v>18</v>
      </c>
      <c r="CG22" s="7">
        <v>10</v>
      </c>
      <c r="CH22" s="7">
        <v>18</v>
      </c>
    </row>
    <row r="23" spans="1:86" x14ac:dyDescent="0.25">
      <c r="AN23"/>
      <c r="AO23"/>
      <c r="AP23"/>
      <c r="AQ23"/>
      <c r="AR23"/>
      <c r="AS23"/>
      <c r="AT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CB23" s="1" t="s">
        <v>82</v>
      </c>
    </row>
    <row r="24" spans="1:86" ht="15.75" customHeight="1" x14ac:dyDescent="0.25">
      <c r="A24" s="1" t="s">
        <v>83</v>
      </c>
      <c r="B24" s="1" t="s">
        <v>85</v>
      </c>
      <c r="D24" s="7" t="s">
        <v>84</v>
      </c>
      <c r="E24" s="7"/>
      <c r="F24" s="7" t="s">
        <v>84</v>
      </c>
      <c r="G24" s="7"/>
      <c r="H24" s="7" t="s">
        <v>84</v>
      </c>
      <c r="I24" s="7"/>
      <c r="J24" s="7" t="s">
        <v>84</v>
      </c>
      <c r="K24" s="7"/>
      <c r="L24" s="7" t="s">
        <v>84</v>
      </c>
      <c r="M24" s="7"/>
      <c r="N24" s="1" t="s">
        <v>85</v>
      </c>
      <c r="O24" s="7"/>
      <c r="P24" s="7" t="s">
        <v>84</v>
      </c>
      <c r="Q24" s="7"/>
      <c r="R24" s="7" t="s">
        <v>84</v>
      </c>
      <c r="S24" s="7"/>
      <c r="T24" s="7" t="s">
        <v>84</v>
      </c>
      <c r="U24" s="7"/>
      <c r="V24" s="1" t="s">
        <v>85</v>
      </c>
      <c r="W24" s="7"/>
      <c r="X24" s="1" t="s">
        <v>85</v>
      </c>
      <c r="Y24" s="7"/>
      <c r="Z24" s="7" t="s">
        <v>84</v>
      </c>
      <c r="AB24" s="7" t="s">
        <v>84</v>
      </c>
      <c r="AD24" s="1" t="s">
        <v>85</v>
      </c>
      <c r="AF24" s="7" t="s">
        <v>84</v>
      </c>
      <c r="AH24" s="1" t="s">
        <v>85</v>
      </c>
      <c r="AJ24" s="1" t="s">
        <v>85</v>
      </c>
      <c r="AL24" s="1" t="s">
        <v>85</v>
      </c>
      <c r="AN24" s="7" t="s">
        <v>84</v>
      </c>
      <c r="AP24" s="7" t="s">
        <v>84</v>
      </c>
      <c r="AR24" s="1" t="s">
        <v>85</v>
      </c>
      <c r="AT24" s="1" t="s">
        <v>85</v>
      </c>
      <c r="AV24" s="1" t="s">
        <v>85</v>
      </c>
      <c r="AX24" s="7" t="s">
        <v>84</v>
      </c>
      <c r="AZ24" s="7" t="s">
        <v>84</v>
      </c>
      <c r="BB24" s="1" t="s">
        <v>85</v>
      </c>
      <c r="BD24" s="7" t="s">
        <v>84</v>
      </c>
      <c r="BF24" s="1" t="s">
        <v>85</v>
      </c>
      <c r="BG24"/>
      <c r="BH24" s="7" t="s">
        <v>84</v>
      </c>
      <c r="BI24"/>
      <c r="BJ24" s="7" t="s">
        <v>84</v>
      </c>
      <c r="BK24"/>
      <c r="BL24" s="7" t="s">
        <v>84</v>
      </c>
      <c r="BM24"/>
      <c r="BN24" s="1" t="s">
        <v>85</v>
      </c>
      <c r="BO24"/>
      <c r="BP24" s="1" t="s">
        <v>85</v>
      </c>
      <c r="BQ24"/>
      <c r="BR24" s="7" t="s">
        <v>84</v>
      </c>
      <c r="BT24" s="1" t="s">
        <v>85</v>
      </c>
      <c r="BV24" s="7" t="s">
        <v>84</v>
      </c>
      <c r="BX24" s="1" t="s">
        <v>85</v>
      </c>
      <c r="BZ24" s="1" t="s">
        <v>85</v>
      </c>
      <c r="CB24" s="19">
        <f>COUNTIF(B24:CA24,"TAK")</f>
        <v>21</v>
      </c>
    </row>
    <row r="25" spans="1:86" x14ac:dyDescent="0.25">
      <c r="A25" s="1" t="s">
        <v>86</v>
      </c>
      <c r="B25" s="7" t="s">
        <v>85</v>
      </c>
      <c r="C25" s="7"/>
      <c r="D25" s="20" t="s">
        <v>85</v>
      </c>
      <c r="E25" s="20"/>
      <c r="F25" s="20" t="s">
        <v>85</v>
      </c>
      <c r="G25" s="20"/>
      <c r="H25" s="20" t="s">
        <v>84</v>
      </c>
      <c r="I25" s="20"/>
      <c r="J25" s="20" t="s">
        <v>85</v>
      </c>
      <c r="K25" s="20"/>
      <c r="L25" s="20" t="s">
        <v>85</v>
      </c>
      <c r="M25" s="20"/>
      <c r="N25" s="20" t="s">
        <v>85</v>
      </c>
      <c r="O25" s="20"/>
      <c r="P25" s="20" t="s">
        <v>85</v>
      </c>
      <c r="Q25" s="20"/>
      <c r="R25" s="20" t="s">
        <v>85</v>
      </c>
      <c r="S25" s="20"/>
      <c r="T25" s="20" t="s">
        <v>85</v>
      </c>
      <c r="U25" s="20"/>
      <c r="V25" s="1" t="s">
        <v>85</v>
      </c>
      <c r="X25" s="1" t="s">
        <v>85</v>
      </c>
      <c r="Z25" s="1" t="s">
        <v>85</v>
      </c>
      <c r="AB25" s="1" t="s">
        <v>85</v>
      </c>
      <c r="AD25" s="1" t="s">
        <v>85</v>
      </c>
      <c r="AF25" s="1" t="s">
        <v>85</v>
      </c>
      <c r="AH25" s="1" t="s">
        <v>85</v>
      </c>
      <c r="AJ25" s="1" t="s">
        <v>85</v>
      </c>
      <c r="AL25" s="1" t="s">
        <v>85</v>
      </c>
      <c r="AN25" s="1" t="s">
        <v>85</v>
      </c>
      <c r="AP25" s="1" t="s">
        <v>84</v>
      </c>
      <c r="AR25" s="1" t="s">
        <v>84</v>
      </c>
      <c r="AT25" s="1" t="s">
        <v>84</v>
      </c>
      <c r="AV25" s="1" t="s">
        <v>84</v>
      </c>
      <c r="AX25" s="1" t="s">
        <v>85</v>
      </c>
      <c r="AZ25" s="1" t="s">
        <v>85</v>
      </c>
      <c r="BB25" s="1" t="s">
        <v>85</v>
      </c>
      <c r="BD25" s="1" t="s">
        <v>85</v>
      </c>
      <c r="BF25" t="s">
        <v>84</v>
      </c>
      <c r="BG25"/>
      <c r="BH25" t="s">
        <v>85</v>
      </c>
      <c r="BI25"/>
      <c r="BJ25" t="s">
        <v>84</v>
      </c>
      <c r="BK25"/>
      <c r="BL25" t="s">
        <v>85</v>
      </c>
      <c r="BM25"/>
      <c r="BN25" t="s">
        <v>85</v>
      </c>
      <c r="BO25"/>
      <c r="BP25" t="s">
        <v>84</v>
      </c>
      <c r="BQ25"/>
      <c r="BR25" s="1" t="s">
        <v>85</v>
      </c>
      <c r="BT25" s="1" t="s">
        <v>85</v>
      </c>
      <c r="BV25" s="1" t="s">
        <v>85</v>
      </c>
      <c r="BX25" s="1" t="s">
        <v>85</v>
      </c>
      <c r="BZ25" s="1" t="s">
        <v>85</v>
      </c>
      <c r="CB25" s="19">
        <f>COUNTIF(B25:CA25,"TAK")</f>
        <v>8</v>
      </c>
    </row>
    <row r="26" spans="1:86" x14ac:dyDescent="0.25">
      <c r="A26" s="1" t="s">
        <v>87</v>
      </c>
      <c r="B26" s="7" t="s">
        <v>84</v>
      </c>
      <c r="C26" s="7"/>
      <c r="D26" s="20" t="s">
        <v>85</v>
      </c>
      <c r="E26" s="20"/>
      <c r="F26" s="20" t="s">
        <v>84</v>
      </c>
      <c r="G26" s="20"/>
      <c r="H26" s="20" t="s">
        <v>85</v>
      </c>
      <c r="I26" s="20"/>
      <c r="J26" s="20" t="s">
        <v>84</v>
      </c>
      <c r="K26" s="20"/>
      <c r="L26" s="20" t="s">
        <v>84</v>
      </c>
      <c r="M26" s="20"/>
      <c r="N26" s="20" t="s">
        <v>85</v>
      </c>
      <c r="O26" s="20"/>
      <c r="P26" s="20" t="s">
        <v>84</v>
      </c>
      <c r="Q26" s="20"/>
      <c r="R26" s="20" t="s">
        <v>84</v>
      </c>
      <c r="S26" s="20"/>
      <c r="T26" s="20" t="s">
        <v>84</v>
      </c>
      <c r="U26" s="20"/>
      <c r="V26" s="20" t="s">
        <v>84</v>
      </c>
      <c r="W26" s="20"/>
      <c r="X26" s="20" t="s">
        <v>85</v>
      </c>
      <c r="Y26" s="20"/>
      <c r="Z26" s="20" t="s">
        <v>85</v>
      </c>
      <c r="AA26" s="20"/>
      <c r="AB26" s="1" t="s">
        <v>85</v>
      </c>
      <c r="AD26" s="20" t="s">
        <v>84</v>
      </c>
      <c r="AE26" s="20"/>
      <c r="AF26" s="20" t="s">
        <v>84</v>
      </c>
      <c r="AG26" s="20"/>
      <c r="AH26" s="20" t="s">
        <v>84</v>
      </c>
      <c r="AI26" s="20"/>
      <c r="AJ26" s="20" t="s">
        <v>85</v>
      </c>
      <c r="AK26" s="20"/>
      <c r="AL26" s="20" t="s">
        <v>84</v>
      </c>
      <c r="AM26" s="20"/>
      <c r="AN26" s="1" t="s">
        <v>85</v>
      </c>
      <c r="AP26" s="1" t="s">
        <v>85</v>
      </c>
      <c r="AR26" s="1" t="s">
        <v>85</v>
      </c>
      <c r="AT26" s="1" t="s">
        <v>85</v>
      </c>
      <c r="AU26" s="20"/>
      <c r="AV26" s="1" t="s">
        <v>85</v>
      </c>
      <c r="AX26" s="1" t="s">
        <v>84</v>
      </c>
      <c r="AZ26" s="1" t="s">
        <v>84</v>
      </c>
      <c r="BB26" s="1" t="s">
        <v>84</v>
      </c>
      <c r="BD26" s="1" t="s">
        <v>84</v>
      </c>
      <c r="BF26" t="s">
        <v>85</v>
      </c>
      <c r="BG26"/>
      <c r="BH26" t="s">
        <v>84</v>
      </c>
      <c r="BI26"/>
      <c r="BJ26" t="s">
        <v>85</v>
      </c>
      <c r="BK26"/>
      <c r="BL26" t="s">
        <v>85</v>
      </c>
      <c r="BM26"/>
      <c r="BN26" t="s">
        <v>84</v>
      </c>
      <c r="BO26"/>
      <c r="BP26" t="s">
        <v>85</v>
      </c>
      <c r="BQ26"/>
      <c r="BR26" s="1" t="s">
        <v>84</v>
      </c>
      <c r="BT26" s="1" t="s">
        <v>85</v>
      </c>
      <c r="BV26" s="1" t="s">
        <v>84</v>
      </c>
      <c r="BX26" s="1" t="s">
        <v>85</v>
      </c>
      <c r="BZ26" s="1" t="s">
        <v>84</v>
      </c>
      <c r="CB26" s="19">
        <f>COUNTIF(B26:CA26,"TAK")</f>
        <v>21</v>
      </c>
      <c r="CC26" s="20"/>
      <c r="CD26" s="20"/>
      <c r="CE26" s="20"/>
      <c r="CF26" s="20"/>
      <c r="CG26" s="20"/>
      <c r="CH26" s="20"/>
    </row>
    <row r="27" spans="1:86" x14ac:dyDescent="0.25">
      <c r="A27" s="7" t="s">
        <v>88</v>
      </c>
      <c r="B27" s="7" t="s">
        <v>84</v>
      </c>
      <c r="C27" s="7"/>
      <c r="D27" s="20" t="s">
        <v>84</v>
      </c>
      <c r="E27" s="20"/>
      <c r="F27" s="20" t="s">
        <v>84</v>
      </c>
      <c r="G27" s="20"/>
      <c r="H27" s="20" t="s">
        <v>85</v>
      </c>
      <c r="I27" s="20"/>
      <c r="J27" s="20" t="s">
        <v>84</v>
      </c>
      <c r="K27" s="20"/>
      <c r="L27" s="20" t="s">
        <v>84</v>
      </c>
      <c r="M27" s="20"/>
      <c r="N27" s="20" t="s">
        <v>84</v>
      </c>
      <c r="O27" s="20"/>
      <c r="P27" s="20" t="s">
        <v>84</v>
      </c>
      <c r="Q27" s="20"/>
      <c r="R27" s="20" t="s">
        <v>84</v>
      </c>
      <c r="S27" s="20"/>
      <c r="T27" s="20" t="s">
        <v>84</v>
      </c>
      <c r="U27" s="20"/>
      <c r="V27" s="20" t="s">
        <v>84</v>
      </c>
      <c r="W27" s="20"/>
      <c r="X27" s="20" t="s">
        <v>84</v>
      </c>
      <c r="Y27" s="20"/>
      <c r="Z27" s="20" t="s">
        <v>85</v>
      </c>
      <c r="AA27" s="20"/>
      <c r="AB27" s="20" t="s">
        <v>85</v>
      </c>
      <c r="AC27" s="20"/>
      <c r="AD27" s="20" t="s">
        <v>84</v>
      </c>
      <c r="AE27" s="20"/>
      <c r="AF27" s="20" t="s">
        <v>84</v>
      </c>
      <c r="AG27" s="20"/>
      <c r="AH27" s="20" t="s">
        <v>84</v>
      </c>
      <c r="AI27" s="20"/>
      <c r="AJ27" s="20" t="s">
        <v>85</v>
      </c>
      <c r="AK27" s="20"/>
      <c r="AL27" s="20" t="s">
        <v>84</v>
      </c>
      <c r="AM27" s="20"/>
      <c r="AN27" s="1" t="s">
        <v>85</v>
      </c>
      <c r="AP27" s="1" t="s">
        <v>85</v>
      </c>
      <c r="AR27" s="1" t="s">
        <v>85</v>
      </c>
      <c r="AT27" s="1" t="s">
        <v>85</v>
      </c>
      <c r="AU27" s="20"/>
      <c r="AV27" s="1" t="s">
        <v>85</v>
      </c>
      <c r="AX27" s="1" t="s">
        <v>84</v>
      </c>
      <c r="AZ27" s="1" t="s">
        <v>84</v>
      </c>
      <c r="BB27" s="1" t="s">
        <v>84</v>
      </c>
      <c r="BD27" s="1" t="s">
        <v>84</v>
      </c>
      <c r="BF27" t="s">
        <v>84</v>
      </c>
      <c r="BG27"/>
      <c r="BH27" t="s">
        <v>84</v>
      </c>
      <c r="BI27"/>
      <c r="BJ27" t="s">
        <v>85</v>
      </c>
      <c r="BK27"/>
      <c r="BL27" t="s">
        <v>84</v>
      </c>
      <c r="BM27"/>
      <c r="BN27" t="s">
        <v>84</v>
      </c>
      <c r="BO27"/>
      <c r="BP27" t="s">
        <v>85</v>
      </c>
      <c r="BQ27"/>
      <c r="BR27" s="1" t="s">
        <v>84</v>
      </c>
      <c r="BT27" s="1" t="s">
        <v>85</v>
      </c>
      <c r="BV27" s="1" t="s">
        <v>85</v>
      </c>
      <c r="BX27" s="1" t="s">
        <v>85</v>
      </c>
      <c r="BZ27" s="1" t="s">
        <v>84</v>
      </c>
      <c r="CB27" s="19">
        <f>COUNTIF(B27:CA27,"TAK")</f>
        <v>25</v>
      </c>
      <c r="CC27" s="20"/>
      <c r="CD27" s="20"/>
      <c r="CE27" s="20"/>
      <c r="CF27" s="20"/>
      <c r="CG27" s="20"/>
      <c r="CH27" s="20"/>
    </row>
    <row r="30" spans="1:86" x14ac:dyDescent="0.25">
      <c r="A30" s="34" t="s">
        <v>154</v>
      </c>
      <c r="B30" s="2" t="s">
        <v>135</v>
      </c>
      <c r="C30" s="2" t="s">
        <v>1</v>
      </c>
      <c r="D30" s="2" t="s">
        <v>136</v>
      </c>
      <c r="E30" s="2" t="s">
        <v>1</v>
      </c>
      <c r="F30" s="2" t="s">
        <v>137</v>
      </c>
      <c r="G30" s="2" t="s">
        <v>1</v>
      </c>
      <c r="H30" s="2" t="s">
        <v>138</v>
      </c>
      <c r="I30" s="2" t="s">
        <v>1</v>
      </c>
      <c r="J30" s="2" t="s">
        <v>139</v>
      </c>
      <c r="K30" s="2" t="s">
        <v>1</v>
      </c>
      <c r="L30" s="2" t="s">
        <v>140</v>
      </c>
      <c r="M30" s="2" t="s">
        <v>1</v>
      </c>
      <c r="N30" s="2" t="s">
        <v>141</v>
      </c>
      <c r="O30" s="2" t="s">
        <v>1</v>
      </c>
      <c r="P30" s="2" t="s">
        <v>142</v>
      </c>
      <c r="Q30" s="2" t="s">
        <v>1</v>
      </c>
      <c r="R30" s="2" t="s">
        <v>143</v>
      </c>
      <c r="S30" s="2" t="s">
        <v>1</v>
      </c>
      <c r="T30" s="2" t="s">
        <v>144</v>
      </c>
      <c r="U30" s="2" t="s">
        <v>1</v>
      </c>
      <c r="V30" s="2" t="s">
        <v>145</v>
      </c>
      <c r="W30" s="2" t="s">
        <v>1</v>
      </c>
      <c r="X30" s="2" t="s">
        <v>146</v>
      </c>
      <c r="Y30" s="2" t="s">
        <v>1</v>
      </c>
      <c r="Z30" s="2" t="s">
        <v>147</v>
      </c>
      <c r="AA30" s="2" t="s">
        <v>1</v>
      </c>
      <c r="AB30" s="2" t="s">
        <v>148</v>
      </c>
      <c r="AC30" s="2" t="s">
        <v>1</v>
      </c>
      <c r="AD30" s="2" t="s">
        <v>149</v>
      </c>
      <c r="AE30" s="2" t="s">
        <v>1</v>
      </c>
      <c r="AF30" s="2" t="s">
        <v>150</v>
      </c>
      <c r="AG30" s="2" t="s">
        <v>1</v>
      </c>
      <c r="AH30" s="2" t="s">
        <v>151</v>
      </c>
      <c r="AI30" s="2" t="s">
        <v>1</v>
      </c>
      <c r="AJ30" s="2" t="s">
        <v>152</v>
      </c>
      <c r="AK30" s="2" t="s">
        <v>1</v>
      </c>
      <c r="AL30" s="2" t="s">
        <v>153</v>
      </c>
      <c r="AM30" s="2" t="s">
        <v>1</v>
      </c>
      <c r="AN30" s="3" t="s">
        <v>71</v>
      </c>
      <c r="AO30" s="3" t="s">
        <v>72</v>
      </c>
      <c r="AP30" s="3" t="s">
        <v>73</v>
      </c>
      <c r="AQ30" s="3" t="s">
        <v>74</v>
      </c>
      <c r="AR30" s="35" t="s">
        <v>75</v>
      </c>
      <c r="AS30" s="36" t="s">
        <v>76</v>
      </c>
      <c r="AT30" s="37" t="s">
        <v>77</v>
      </c>
    </row>
    <row r="31" spans="1:86" x14ac:dyDescent="0.25">
      <c r="A31" s="1" t="s">
        <v>78</v>
      </c>
      <c r="B31" s="1">
        <v>1.24</v>
      </c>
      <c r="C31" s="1">
        <v>0.6</v>
      </c>
      <c r="D31" s="6">
        <v>1</v>
      </c>
      <c r="E31" s="7">
        <v>0.55000000000000004</v>
      </c>
      <c r="F31" s="6">
        <v>1.02</v>
      </c>
      <c r="G31" s="38">
        <v>0.19</v>
      </c>
      <c r="H31" s="5">
        <v>1.1399999999999999</v>
      </c>
      <c r="I31" s="7">
        <v>0.45</v>
      </c>
      <c r="J31" s="7">
        <v>1.32</v>
      </c>
      <c r="K31" s="7">
        <v>0.56999999999999995</v>
      </c>
      <c r="L31" s="6">
        <v>1.47</v>
      </c>
      <c r="M31" s="7">
        <v>0.54</v>
      </c>
      <c r="N31" s="5">
        <v>1.32</v>
      </c>
      <c r="O31" s="7">
        <v>0.38</v>
      </c>
      <c r="P31" s="6">
        <v>1.54</v>
      </c>
      <c r="Q31" s="7">
        <v>0.59</v>
      </c>
      <c r="R31" s="7">
        <v>0.72</v>
      </c>
      <c r="S31" s="7">
        <v>0.18</v>
      </c>
      <c r="T31" s="7">
        <v>0.42</v>
      </c>
      <c r="U31" s="7">
        <v>0.18</v>
      </c>
      <c r="V31" s="7">
        <v>1.1200000000000001</v>
      </c>
      <c r="W31" s="7">
        <v>0.35</v>
      </c>
      <c r="X31" s="7">
        <v>0.85</v>
      </c>
      <c r="Y31" s="7">
        <v>0.28999999999999998</v>
      </c>
      <c r="Z31" s="5">
        <v>1.52</v>
      </c>
      <c r="AA31" s="7">
        <v>0.42</v>
      </c>
      <c r="AB31" s="7">
        <v>0.59</v>
      </c>
      <c r="AC31" s="7">
        <v>0.18</v>
      </c>
      <c r="AD31" s="5">
        <v>1.51</v>
      </c>
      <c r="AE31" s="7">
        <v>0.37</v>
      </c>
      <c r="AF31" s="5">
        <v>1.74</v>
      </c>
      <c r="AG31" s="7">
        <v>0.34</v>
      </c>
      <c r="AH31" s="5">
        <v>1.57</v>
      </c>
      <c r="AI31" s="7">
        <v>0.47</v>
      </c>
      <c r="AJ31" s="7">
        <v>1.23</v>
      </c>
      <c r="AK31" s="38">
        <v>0.28000000000000003</v>
      </c>
      <c r="AL31" s="7">
        <v>1.78</v>
      </c>
      <c r="AM31" s="7">
        <v>0.31</v>
      </c>
      <c r="AN31" s="15">
        <f t="shared" ref="AN31:AO34" si="4">AVERAGE(AL31,AJ31,AH31,AF31,AD31,AB31,Z31,X31,V31,T31,R31,P31,N31,L31,J31,H31,F31,D31,B31)</f>
        <v>1.2157894736842103</v>
      </c>
      <c r="AO31" s="15">
        <f t="shared" si="4"/>
        <v>0.38105263157894742</v>
      </c>
      <c r="AP31" s="15">
        <f t="shared" ref="AP31:AQ34" si="5">STDEV(AL31,AJ31,AH31,AF31,AD31,AB31,Z31,X31,V31,T31,R31,P31,N31,L31,J31,H31,F31,D31,B31)</f>
        <v>0.37963894820493937</v>
      </c>
      <c r="AQ31" s="15">
        <f t="shared" si="5"/>
        <v>0.14517785019463009</v>
      </c>
      <c r="AR31" s="1">
        <v>2</v>
      </c>
      <c r="AS31" s="1">
        <v>6</v>
      </c>
      <c r="AT31" s="1">
        <v>4</v>
      </c>
    </row>
    <row r="32" spans="1:86" x14ac:dyDescent="0.25">
      <c r="A32" s="1" t="s">
        <v>79</v>
      </c>
      <c r="B32" s="5">
        <v>1.1000000000000001</v>
      </c>
      <c r="C32" s="1">
        <v>0.6</v>
      </c>
      <c r="D32" s="1">
        <v>0.95</v>
      </c>
      <c r="E32" s="7">
        <v>0.57999999999999996</v>
      </c>
      <c r="F32" s="7">
        <v>0.69</v>
      </c>
      <c r="G32" s="7">
        <v>0.13</v>
      </c>
      <c r="H32" s="7">
        <v>1.17</v>
      </c>
      <c r="I32" s="7">
        <v>0.54</v>
      </c>
      <c r="J32" s="5">
        <v>1.1599999999999999</v>
      </c>
      <c r="K32" s="7">
        <v>0.56000000000000005</v>
      </c>
      <c r="L32" s="7">
        <v>1.38</v>
      </c>
      <c r="M32" s="7">
        <v>0.57999999999999996</v>
      </c>
      <c r="N32" s="7">
        <v>1.36</v>
      </c>
      <c r="O32" s="7">
        <v>0.46</v>
      </c>
      <c r="P32" s="5">
        <v>1.42</v>
      </c>
      <c r="Q32" s="38">
        <v>0.61</v>
      </c>
      <c r="R32" s="6">
        <v>0.8</v>
      </c>
      <c r="S32" s="7">
        <v>0.3</v>
      </c>
      <c r="T32" s="5">
        <v>0.36</v>
      </c>
      <c r="U32" s="38">
        <v>0.55000000000000004</v>
      </c>
      <c r="V32" s="5">
        <v>1</v>
      </c>
      <c r="W32" s="7">
        <v>0.34</v>
      </c>
      <c r="X32" s="6">
        <v>1.07</v>
      </c>
      <c r="Y32" s="38">
        <v>0.43</v>
      </c>
      <c r="Z32" s="7">
        <v>1.65</v>
      </c>
      <c r="AA32" s="7">
        <v>0.53</v>
      </c>
      <c r="AB32" s="6">
        <v>0.87</v>
      </c>
      <c r="AC32" s="38">
        <v>0.36</v>
      </c>
      <c r="AD32" s="39">
        <v>1.75</v>
      </c>
      <c r="AE32" s="7">
        <v>0.43</v>
      </c>
      <c r="AF32" s="7">
        <v>1.98</v>
      </c>
      <c r="AG32" s="7">
        <v>0.46</v>
      </c>
      <c r="AH32" s="7">
        <v>1.82</v>
      </c>
      <c r="AI32" s="7">
        <v>0.6</v>
      </c>
      <c r="AJ32" s="7">
        <v>1.29</v>
      </c>
      <c r="AK32" s="7">
        <v>0.24</v>
      </c>
      <c r="AL32" s="6">
        <v>1.78</v>
      </c>
      <c r="AM32" s="38">
        <v>0.39</v>
      </c>
      <c r="AN32" s="15">
        <f t="shared" si="4"/>
        <v>1.2421052631578948</v>
      </c>
      <c r="AO32" s="15">
        <f t="shared" si="4"/>
        <v>0.45736842105263154</v>
      </c>
      <c r="AP32" s="15">
        <f t="shared" si="5"/>
        <v>0.42697357382926848</v>
      </c>
      <c r="AQ32" s="15">
        <f t="shared" si="5"/>
        <v>0.13617154643492727</v>
      </c>
      <c r="AR32" s="1">
        <v>5</v>
      </c>
      <c r="AS32" s="1">
        <v>5</v>
      </c>
      <c r="AT32" s="1">
        <v>5</v>
      </c>
    </row>
    <row r="33" spans="1:47" x14ac:dyDescent="0.25">
      <c r="A33" s="1" t="s">
        <v>80</v>
      </c>
      <c r="B33" s="1">
        <v>1.35</v>
      </c>
      <c r="C33" s="1">
        <v>0.72</v>
      </c>
      <c r="D33" s="5">
        <v>0.92</v>
      </c>
      <c r="E33" s="38">
        <v>0.63</v>
      </c>
      <c r="F33" s="7">
        <v>0.43</v>
      </c>
      <c r="G33" s="7">
        <v>7.0000000000000007E-2</v>
      </c>
      <c r="H33" s="7">
        <v>1.1599999999999999</v>
      </c>
      <c r="I33" s="7">
        <v>0.49</v>
      </c>
      <c r="J33" s="7">
        <v>1.45</v>
      </c>
      <c r="K33" s="38">
        <v>0.72</v>
      </c>
      <c r="L33" s="7">
        <v>1.46</v>
      </c>
      <c r="M33" s="38">
        <v>0.57999999999999996</v>
      </c>
      <c r="N33" s="6">
        <v>1.72</v>
      </c>
      <c r="O33" s="7">
        <v>0.56000000000000005</v>
      </c>
      <c r="P33" s="7">
        <v>1.47</v>
      </c>
      <c r="Q33" s="7">
        <v>0.56000000000000005</v>
      </c>
      <c r="R33" s="7">
        <v>0.78</v>
      </c>
      <c r="S33" s="38">
        <v>0.34</v>
      </c>
      <c r="T33" s="7">
        <v>0.53</v>
      </c>
      <c r="U33" s="7">
        <v>0.44</v>
      </c>
      <c r="V33" s="7">
        <v>1.26</v>
      </c>
      <c r="W33" s="7">
        <v>0.41</v>
      </c>
      <c r="X33" s="7">
        <v>0.8</v>
      </c>
      <c r="Y33" s="7">
        <v>0.32</v>
      </c>
      <c r="Z33" s="7">
        <v>1.7</v>
      </c>
      <c r="AA33" s="7">
        <v>0.53</v>
      </c>
      <c r="AB33" s="5">
        <v>0.36</v>
      </c>
      <c r="AC33" s="7">
        <v>0.11</v>
      </c>
      <c r="AD33" s="40">
        <v>1.75</v>
      </c>
      <c r="AE33" s="7">
        <v>0.35</v>
      </c>
      <c r="AF33" s="7">
        <v>2.52</v>
      </c>
      <c r="AG33" s="7">
        <v>0.62</v>
      </c>
      <c r="AH33" s="6">
        <v>2.09</v>
      </c>
      <c r="AI33" s="7">
        <v>0.59</v>
      </c>
      <c r="AJ33" s="5">
        <v>1.1499999999999999</v>
      </c>
      <c r="AK33" s="7">
        <v>0.17</v>
      </c>
      <c r="AL33" s="5">
        <v>1.46</v>
      </c>
      <c r="AM33" s="7">
        <v>0.2</v>
      </c>
      <c r="AN33" s="15">
        <f t="shared" si="4"/>
        <v>1.2821052631578946</v>
      </c>
      <c r="AO33" s="15">
        <f t="shared" si="4"/>
        <v>0.44263157894736854</v>
      </c>
      <c r="AP33" s="15">
        <f t="shared" si="5"/>
        <v>0.56235199482341258</v>
      </c>
      <c r="AQ33" s="15">
        <f t="shared" si="5"/>
        <v>0.1994949764130291</v>
      </c>
      <c r="AR33" s="1">
        <v>4</v>
      </c>
      <c r="AS33" s="1">
        <v>4</v>
      </c>
      <c r="AT33" s="1">
        <v>2</v>
      </c>
    </row>
    <row r="34" spans="1:47" x14ac:dyDescent="0.25">
      <c r="A34" s="7" t="s">
        <v>81</v>
      </c>
      <c r="B34" s="6">
        <v>1.37</v>
      </c>
      <c r="C34" s="38">
        <v>0.72</v>
      </c>
      <c r="D34" s="7">
        <v>0.97</v>
      </c>
      <c r="E34" s="7">
        <v>0.5</v>
      </c>
      <c r="F34" s="5">
        <v>0.28999999999999998</v>
      </c>
      <c r="G34" s="7">
        <v>0.03</v>
      </c>
      <c r="H34" s="6">
        <v>1.49</v>
      </c>
      <c r="I34" s="38">
        <v>0.66</v>
      </c>
      <c r="J34" s="6">
        <v>1.52</v>
      </c>
      <c r="K34" s="7">
        <v>0.66</v>
      </c>
      <c r="L34" s="5">
        <v>1.3</v>
      </c>
      <c r="M34" s="7">
        <v>0.47</v>
      </c>
      <c r="N34" s="7">
        <v>1.63</v>
      </c>
      <c r="O34" s="38">
        <v>0.65</v>
      </c>
      <c r="P34" s="7">
        <v>1.47</v>
      </c>
      <c r="Q34" s="7">
        <v>0.59</v>
      </c>
      <c r="R34" s="5">
        <v>0.54</v>
      </c>
      <c r="S34" s="7">
        <v>0.27</v>
      </c>
      <c r="T34" s="6">
        <v>0.71</v>
      </c>
      <c r="U34" s="7">
        <v>0.51</v>
      </c>
      <c r="V34" s="6">
        <v>1.38</v>
      </c>
      <c r="W34" s="38">
        <v>0.63</v>
      </c>
      <c r="X34" s="5">
        <v>0.65</v>
      </c>
      <c r="Y34" s="7">
        <v>0.31</v>
      </c>
      <c r="Z34" s="6">
        <v>1.72</v>
      </c>
      <c r="AA34" s="38">
        <v>0.56000000000000005</v>
      </c>
      <c r="AB34" s="7">
        <v>0.46</v>
      </c>
      <c r="AC34" s="7">
        <v>0.22</v>
      </c>
      <c r="AD34" s="7">
        <v>1.7</v>
      </c>
      <c r="AE34" s="38">
        <v>0.45</v>
      </c>
      <c r="AF34" s="6">
        <v>3.07</v>
      </c>
      <c r="AG34" s="38">
        <v>0.75</v>
      </c>
      <c r="AH34" s="7">
        <v>2.0099999999999998</v>
      </c>
      <c r="AI34" s="38">
        <v>0.62</v>
      </c>
      <c r="AJ34" s="6">
        <v>1.32</v>
      </c>
      <c r="AK34" s="7">
        <v>0.19</v>
      </c>
      <c r="AL34" s="7">
        <v>1.68</v>
      </c>
      <c r="AM34" s="7">
        <v>0.27</v>
      </c>
      <c r="AN34" s="15">
        <f t="shared" si="4"/>
        <v>1.3305263157894736</v>
      </c>
      <c r="AO34" s="15">
        <f t="shared" si="4"/>
        <v>0.47684210526315801</v>
      </c>
      <c r="AP34" s="15">
        <f t="shared" si="5"/>
        <v>0.64622384910949793</v>
      </c>
      <c r="AQ34" s="15">
        <f t="shared" si="5"/>
        <v>0.20523841506293053</v>
      </c>
      <c r="AR34" s="7">
        <v>8</v>
      </c>
      <c r="AS34" s="7">
        <v>4</v>
      </c>
      <c r="AT34" s="7">
        <v>8</v>
      </c>
    </row>
    <row r="35" spans="1:47" x14ac:dyDescent="0.25">
      <c r="AN35" s="1" t="s">
        <v>82</v>
      </c>
    </row>
    <row r="36" spans="1:47" ht="15.75" customHeight="1" x14ac:dyDescent="0.25">
      <c r="A36" s="1" t="s">
        <v>83</v>
      </c>
      <c r="B36" s="1" t="s">
        <v>84</v>
      </c>
      <c r="D36" s="1" t="s">
        <v>84</v>
      </c>
      <c r="F36" s="7" t="s">
        <v>85</v>
      </c>
      <c r="H36" s="1" t="s">
        <v>84</v>
      </c>
      <c r="J36" s="1" t="s">
        <v>84</v>
      </c>
      <c r="L36" s="1" t="s">
        <v>84</v>
      </c>
      <c r="N36" s="1" t="s">
        <v>84</v>
      </c>
      <c r="P36" s="1" t="s">
        <v>84</v>
      </c>
      <c r="R36" s="1" t="s">
        <v>84</v>
      </c>
      <c r="T36" s="1" t="s">
        <v>84</v>
      </c>
      <c r="V36" s="1" t="s">
        <v>84</v>
      </c>
      <c r="X36" s="1" t="s">
        <v>85</v>
      </c>
      <c r="Z36" s="1" t="s">
        <v>84</v>
      </c>
      <c r="AB36" s="1" t="s">
        <v>84</v>
      </c>
      <c r="AD36" s="1" t="s">
        <v>84</v>
      </c>
      <c r="AF36" s="1" t="s">
        <v>84</v>
      </c>
      <c r="AH36" s="1" t="s">
        <v>84</v>
      </c>
      <c r="AJ36" s="1" t="s">
        <v>84</v>
      </c>
      <c r="AL36" s="1" t="s">
        <v>84</v>
      </c>
      <c r="AN36" s="19">
        <f>COUNTIF(B36:AL36,"TAK")</f>
        <v>17</v>
      </c>
    </row>
    <row r="37" spans="1:47" x14ac:dyDescent="0.25">
      <c r="A37" s="1" t="s">
        <v>86</v>
      </c>
      <c r="B37" s="7" t="s">
        <v>85</v>
      </c>
      <c r="C37" s="7"/>
      <c r="D37" s="20" t="s">
        <v>85</v>
      </c>
      <c r="E37" s="20"/>
      <c r="F37" s="20" t="s">
        <v>84</v>
      </c>
      <c r="G37" s="20"/>
      <c r="H37" s="20" t="s">
        <v>85</v>
      </c>
      <c r="I37" s="20"/>
      <c r="J37" s="20" t="s">
        <v>85</v>
      </c>
      <c r="K37" s="20"/>
      <c r="L37" s="20" t="s">
        <v>84</v>
      </c>
      <c r="M37" s="20"/>
      <c r="N37" s="20" t="s">
        <v>85</v>
      </c>
      <c r="O37" s="20"/>
      <c r="P37" s="20" t="s">
        <v>85</v>
      </c>
      <c r="Q37" s="20"/>
      <c r="R37" s="20" t="s">
        <v>85</v>
      </c>
      <c r="S37" s="20"/>
      <c r="T37" s="20" t="s">
        <v>85</v>
      </c>
      <c r="U37" s="20"/>
      <c r="V37" s="1" t="s">
        <v>85</v>
      </c>
      <c r="X37" s="1" t="s">
        <v>84</v>
      </c>
      <c r="Z37" s="1" t="s">
        <v>85</v>
      </c>
      <c r="AB37" s="1" t="s">
        <v>85</v>
      </c>
      <c r="AD37" s="1" t="s">
        <v>85</v>
      </c>
      <c r="AF37" s="1" t="s">
        <v>85</v>
      </c>
      <c r="AH37" s="1" t="s">
        <v>85</v>
      </c>
      <c r="AJ37" s="1" t="s">
        <v>85</v>
      </c>
      <c r="AL37" s="1" t="s">
        <v>85</v>
      </c>
      <c r="AN37" s="19">
        <f>COUNTIF(B37:AL37,"TAK")</f>
        <v>3</v>
      </c>
    </row>
    <row r="38" spans="1:47" x14ac:dyDescent="0.25">
      <c r="A38" s="1" t="s">
        <v>87</v>
      </c>
      <c r="B38" s="7" t="s">
        <v>85</v>
      </c>
      <c r="C38" s="7"/>
      <c r="D38" s="20" t="s">
        <v>85</v>
      </c>
      <c r="E38" s="20"/>
      <c r="F38" s="20" t="s">
        <v>85</v>
      </c>
      <c r="G38" s="20"/>
      <c r="H38" s="20" t="s">
        <v>84</v>
      </c>
      <c r="I38" s="20"/>
      <c r="J38" s="20" t="s">
        <v>84</v>
      </c>
      <c r="K38" s="20"/>
      <c r="L38" s="20" t="s">
        <v>85</v>
      </c>
      <c r="M38" s="20"/>
      <c r="N38" s="20" t="s">
        <v>84</v>
      </c>
      <c r="O38" s="20"/>
      <c r="P38" s="20" t="s">
        <v>85</v>
      </c>
      <c r="Q38" s="20"/>
      <c r="R38" s="20" t="s">
        <v>85</v>
      </c>
      <c r="S38" s="20"/>
      <c r="T38" s="20" t="s">
        <v>84</v>
      </c>
      <c r="U38" s="20"/>
      <c r="V38" s="20" t="s">
        <v>84</v>
      </c>
      <c r="W38" s="20"/>
      <c r="X38" s="20" t="s">
        <v>85</v>
      </c>
      <c r="Y38" s="20"/>
      <c r="Z38" s="20" t="s">
        <v>84</v>
      </c>
      <c r="AA38" s="20"/>
      <c r="AB38" s="20" t="s">
        <v>85</v>
      </c>
      <c r="AC38" s="20"/>
      <c r="AD38" s="20" t="s">
        <v>84</v>
      </c>
      <c r="AE38" s="20"/>
      <c r="AF38" s="20" t="s">
        <v>84</v>
      </c>
      <c r="AG38" s="20"/>
      <c r="AH38" s="20" t="s">
        <v>84</v>
      </c>
      <c r="AI38" s="20"/>
      <c r="AJ38" s="20" t="s">
        <v>84</v>
      </c>
      <c r="AK38" s="20"/>
      <c r="AL38" s="20" t="s">
        <v>85</v>
      </c>
      <c r="AM38" s="20"/>
      <c r="AN38" s="19">
        <f>COUNTIF(B38:AL38,"TAK")</f>
        <v>10</v>
      </c>
      <c r="AO38" s="20"/>
      <c r="AP38" s="20"/>
      <c r="AQ38" s="20"/>
      <c r="AR38" s="20"/>
      <c r="AS38" s="20"/>
      <c r="AT38" s="20"/>
      <c r="AU38" s="20"/>
    </row>
    <row r="39" spans="1:47" x14ac:dyDescent="0.25">
      <c r="A39" s="7" t="s">
        <v>88</v>
      </c>
      <c r="B39" s="7" t="s">
        <v>84</v>
      </c>
      <c r="C39" s="7"/>
      <c r="D39" s="20" t="s">
        <v>85</v>
      </c>
      <c r="E39" s="20"/>
      <c r="F39" s="20" t="s">
        <v>85</v>
      </c>
      <c r="G39" s="20"/>
      <c r="H39" s="20" t="s">
        <v>84</v>
      </c>
      <c r="I39" s="20"/>
      <c r="J39" s="20" t="s">
        <v>85</v>
      </c>
      <c r="K39" s="20"/>
      <c r="L39" s="20" t="s">
        <v>85</v>
      </c>
      <c r="M39" s="20"/>
      <c r="N39" s="20" t="s">
        <v>84</v>
      </c>
      <c r="O39" s="20"/>
      <c r="P39" s="20" t="s">
        <v>85</v>
      </c>
      <c r="Q39" s="20"/>
      <c r="R39" s="20" t="s">
        <v>85</v>
      </c>
      <c r="S39" s="20"/>
      <c r="T39" s="20" t="s">
        <v>85</v>
      </c>
      <c r="U39" s="20"/>
      <c r="V39" s="20" t="s">
        <v>84</v>
      </c>
      <c r="W39" s="20"/>
      <c r="X39" s="20" t="s">
        <v>85</v>
      </c>
      <c r="Y39" s="20"/>
      <c r="Z39" s="20" t="s">
        <v>84</v>
      </c>
      <c r="AA39" s="20"/>
      <c r="AB39" s="20" t="s">
        <v>85</v>
      </c>
      <c r="AC39" s="20"/>
      <c r="AD39" s="20" t="s">
        <v>84</v>
      </c>
      <c r="AE39" s="20"/>
      <c r="AF39" s="20" t="s">
        <v>84</v>
      </c>
      <c r="AG39" s="20"/>
      <c r="AH39" s="20" t="s">
        <v>84</v>
      </c>
      <c r="AI39" s="20"/>
      <c r="AJ39" s="20" t="s">
        <v>85</v>
      </c>
      <c r="AK39" s="20"/>
      <c r="AL39" s="20" t="s">
        <v>85</v>
      </c>
      <c r="AM39" s="20"/>
      <c r="AN39" s="19">
        <f>COUNTIF(B39:AL39,"TAK")</f>
        <v>8</v>
      </c>
      <c r="AO39" s="20"/>
      <c r="AP39" s="20"/>
      <c r="AQ39" s="20"/>
      <c r="AR39" s="20"/>
      <c r="AS39" s="20"/>
      <c r="AT39" s="20"/>
      <c r="AU39" s="20"/>
    </row>
    <row r="49" spans="1:38" ht="60" x14ac:dyDescent="0.25">
      <c r="A49" s="48" t="s">
        <v>155</v>
      </c>
      <c r="B49" s="41" t="s">
        <v>71</v>
      </c>
      <c r="C49" s="41" t="s">
        <v>72</v>
      </c>
      <c r="D49" s="41" t="s">
        <v>73</v>
      </c>
      <c r="E49" s="41" t="s">
        <v>74</v>
      </c>
      <c r="F49" s="41" t="s">
        <v>165</v>
      </c>
      <c r="G49" s="42" t="s">
        <v>75</v>
      </c>
      <c r="H49" s="43" t="s">
        <v>76</v>
      </c>
      <c r="I49" s="44" t="s">
        <v>77</v>
      </c>
      <c r="J49" s="49" t="s">
        <v>157</v>
      </c>
      <c r="K49" s="41" t="s">
        <v>71</v>
      </c>
      <c r="L49" s="41" t="s">
        <v>72</v>
      </c>
      <c r="M49" s="41" t="s">
        <v>73</v>
      </c>
      <c r="N49" s="41" t="s">
        <v>74</v>
      </c>
      <c r="O49" s="41" t="s">
        <v>165</v>
      </c>
      <c r="P49" s="42" t="s">
        <v>75</v>
      </c>
      <c r="Q49" s="43" t="s">
        <v>76</v>
      </c>
      <c r="R49" s="44" t="s">
        <v>77</v>
      </c>
      <c r="T49" s="49" t="s">
        <v>156</v>
      </c>
      <c r="U49" s="41" t="s">
        <v>71</v>
      </c>
      <c r="V49" s="41" t="s">
        <v>72</v>
      </c>
      <c r="W49" s="41" t="s">
        <v>73</v>
      </c>
      <c r="X49" s="41" t="s">
        <v>74</v>
      </c>
      <c r="Y49" s="41" t="s">
        <v>165</v>
      </c>
      <c r="Z49" s="45" t="s">
        <v>75</v>
      </c>
      <c r="AA49" s="46" t="s">
        <v>76</v>
      </c>
      <c r="AB49" s="47" t="s">
        <v>77</v>
      </c>
      <c r="AC49" s="148" t="s">
        <v>158</v>
      </c>
      <c r="AD49" s="148"/>
      <c r="AE49" s="41" t="s">
        <v>71</v>
      </c>
      <c r="AF49" s="41" t="s">
        <v>72</v>
      </c>
      <c r="AG49" s="41" t="s">
        <v>73</v>
      </c>
      <c r="AH49" s="41" t="s">
        <v>74</v>
      </c>
      <c r="AI49" s="41" t="s">
        <v>165</v>
      </c>
      <c r="AJ49" s="42" t="s">
        <v>75</v>
      </c>
      <c r="AK49" s="43" t="s">
        <v>76</v>
      </c>
      <c r="AL49" s="44" t="s">
        <v>77</v>
      </c>
    </row>
    <row r="50" spans="1:38" x14ac:dyDescent="0.25">
      <c r="A50" s="7" t="s">
        <v>159</v>
      </c>
      <c r="B50" s="12">
        <v>0.790159863714196</v>
      </c>
      <c r="C50" s="12">
        <v>0.15642573044527416</v>
      </c>
      <c r="D50" s="12">
        <v>0.3842522829142338</v>
      </c>
      <c r="E50" s="12">
        <v>8.2418901591670354E-2</v>
      </c>
      <c r="F50" s="63">
        <f>D50/SQRT(70)</f>
        <v>4.5926932174114567E-2</v>
      </c>
      <c r="G50" s="7">
        <v>3</v>
      </c>
      <c r="H50" s="7">
        <v>29</v>
      </c>
      <c r="I50" s="7">
        <v>9</v>
      </c>
      <c r="J50" s="7" t="s">
        <v>159</v>
      </c>
      <c r="K50" s="15">
        <v>0.8542071404041639</v>
      </c>
      <c r="L50" s="15">
        <v>0.20744952833259694</v>
      </c>
      <c r="M50" s="15">
        <v>0.30322713610855856</v>
      </c>
      <c r="N50" s="15">
        <v>8.8501423820334629E-2</v>
      </c>
      <c r="O50" s="63">
        <f>M50/SQRT(70)</f>
        <v>3.6242574820348331E-2</v>
      </c>
      <c r="P50" s="1">
        <v>0</v>
      </c>
      <c r="Q50" s="1">
        <v>19</v>
      </c>
      <c r="R50" s="1">
        <v>6</v>
      </c>
      <c r="T50" s="7" t="s">
        <v>159</v>
      </c>
      <c r="U50" s="15">
        <v>1.2157894736842103</v>
      </c>
      <c r="V50" s="15">
        <v>0.38105263157894742</v>
      </c>
      <c r="W50" s="15">
        <v>0.37963894820493937</v>
      </c>
      <c r="X50" s="15">
        <v>0.14517785019463009</v>
      </c>
      <c r="Y50" s="63">
        <f>W50/SQRT(70)</f>
        <v>4.5375533211216158E-2</v>
      </c>
      <c r="Z50" s="1">
        <v>2</v>
      </c>
      <c r="AA50" s="1">
        <v>6</v>
      </c>
      <c r="AB50" s="1">
        <v>4</v>
      </c>
      <c r="AC50" s="149" t="s">
        <v>159</v>
      </c>
      <c r="AD50" s="149"/>
      <c r="AE50" s="59">
        <v>0.87285366356059457</v>
      </c>
      <c r="AF50" s="12">
        <v>0.20449080894598801</v>
      </c>
      <c r="AG50" s="12">
        <v>0.38681831521733223</v>
      </c>
      <c r="AH50" s="12">
        <v>0.1224406798678284</v>
      </c>
      <c r="AI50" s="63">
        <f>AG50/SQRT(70)</f>
        <v>4.623363169622851E-2</v>
      </c>
      <c r="AJ50" s="1">
        <f t="shared" ref="AJ50:AL53" si="6">G50+P50+Z50</f>
        <v>5</v>
      </c>
      <c r="AK50" s="1">
        <f t="shared" si="6"/>
        <v>54</v>
      </c>
      <c r="AL50" s="1">
        <f t="shared" si="6"/>
        <v>19</v>
      </c>
    </row>
    <row r="51" spans="1:38" x14ac:dyDescent="0.25">
      <c r="A51" s="7" t="s">
        <v>160</v>
      </c>
      <c r="B51" s="12">
        <v>0.88987510146995619</v>
      </c>
      <c r="C51" s="12">
        <v>0.23843358252441615</v>
      </c>
      <c r="D51" s="12">
        <v>0.50679570283409714</v>
      </c>
      <c r="E51" s="12">
        <v>0.12775723965173552</v>
      </c>
      <c r="F51" s="63">
        <f>D51/SQRT(70)</f>
        <v>6.0573672311504456E-2</v>
      </c>
      <c r="G51" s="7">
        <v>16</v>
      </c>
      <c r="H51" s="7">
        <v>12</v>
      </c>
      <c r="I51" s="7">
        <v>14</v>
      </c>
      <c r="J51" s="7" t="s">
        <v>160</v>
      </c>
      <c r="K51" s="15">
        <v>0.94120753045118988</v>
      </c>
      <c r="L51" s="15">
        <v>0.30082368446324498</v>
      </c>
      <c r="M51" s="15">
        <v>0.40775949239874598</v>
      </c>
      <c r="N51" s="15">
        <v>0.13525334742670081</v>
      </c>
      <c r="O51" s="63">
        <f>M51/SQRT(70)</f>
        <v>4.8736581104265139E-2</v>
      </c>
      <c r="P51" s="1">
        <v>10</v>
      </c>
      <c r="Q51" s="1">
        <v>6</v>
      </c>
      <c r="R51" s="1">
        <v>7</v>
      </c>
      <c r="T51" s="7" t="s">
        <v>160</v>
      </c>
      <c r="U51" s="15">
        <v>1.2421052631578948</v>
      </c>
      <c r="V51" s="15">
        <v>0.45736842105263154</v>
      </c>
      <c r="W51" s="15">
        <v>0.42697357382926848</v>
      </c>
      <c r="X51" s="15">
        <v>0.13617154643492727</v>
      </c>
      <c r="Y51" s="63">
        <f>W51/SQRT(70)</f>
        <v>5.103310308704926E-2</v>
      </c>
      <c r="Z51" s="1">
        <v>5</v>
      </c>
      <c r="AA51" s="1">
        <v>5</v>
      </c>
      <c r="AB51" s="1">
        <v>5</v>
      </c>
      <c r="AC51" s="149" t="s">
        <v>160</v>
      </c>
      <c r="AD51" s="149"/>
      <c r="AE51" s="59">
        <v>0.95779961555072957</v>
      </c>
      <c r="AF51" s="12">
        <v>0.2891533422895724</v>
      </c>
      <c r="AG51" s="12">
        <v>0.47942916387696038</v>
      </c>
      <c r="AH51" s="12">
        <v>0.1508699194334252</v>
      </c>
      <c r="AI51" s="63">
        <f>AG51/SQRT(70)</f>
        <v>5.7302745281501047E-2</v>
      </c>
      <c r="AJ51" s="1">
        <f t="shared" si="6"/>
        <v>31</v>
      </c>
      <c r="AK51" s="1">
        <f t="shared" si="6"/>
        <v>23</v>
      </c>
      <c r="AL51" s="1">
        <f t="shared" si="6"/>
        <v>26</v>
      </c>
    </row>
    <row r="52" spans="1:38" x14ac:dyDescent="0.25">
      <c r="A52" s="7" t="s">
        <v>161</v>
      </c>
      <c r="B52" s="12">
        <v>0.94123120504008828</v>
      </c>
      <c r="C52" s="12">
        <v>0.28074271103249804</v>
      </c>
      <c r="D52" s="12">
        <v>0.57841647148898057</v>
      </c>
      <c r="E52" s="12">
        <v>0.15320112621368473</v>
      </c>
      <c r="F52" s="63">
        <f t="shared" ref="F52:F53" si="7">D52/SQRT(70)</f>
        <v>6.9133991483388113E-2</v>
      </c>
      <c r="G52" s="7">
        <v>14</v>
      </c>
      <c r="H52" s="7">
        <v>9</v>
      </c>
      <c r="I52" s="7">
        <v>13</v>
      </c>
      <c r="J52" s="7" t="s">
        <v>161</v>
      </c>
      <c r="K52" s="15">
        <v>1.0100055656506532</v>
      </c>
      <c r="L52" s="15">
        <v>0.34443720348985535</v>
      </c>
      <c r="M52" s="15">
        <v>0.48254059779150471</v>
      </c>
      <c r="N52" s="15">
        <v>0.15954391089954817</v>
      </c>
      <c r="O52" s="63">
        <f t="shared" ref="O52:O53" si="8">M52/SQRT(70)</f>
        <v>5.7674632764572714E-2</v>
      </c>
      <c r="P52" s="1">
        <v>11</v>
      </c>
      <c r="Q52" s="1">
        <v>4</v>
      </c>
      <c r="R52" s="1">
        <v>8</v>
      </c>
      <c r="T52" s="7" t="s">
        <v>161</v>
      </c>
      <c r="U52" s="15">
        <v>1.2821052631578946</v>
      </c>
      <c r="V52" s="15">
        <v>0.44263157894736854</v>
      </c>
      <c r="W52" s="15">
        <v>0.56235199482341258</v>
      </c>
      <c r="X52" s="15">
        <v>0.1994949764130291</v>
      </c>
      <c r="Y52" s="63">
        <f t="shared" ref="Y52:Y53" si="9">W52/SQRT(70)</f>
        <v>6.7213919272920961E-2</v>
      </c>
      <c r="Z52" s="1">
        <v>4</v>
      </c>
      <c r="AA52" s="1">
        <v>4</v>
      </c>
      <c r="AB52" s="1">
        <v>2</v>
      </c>
      <c r="AC52" s="149" t="s">
        <v>161</v>
      </c>
      <c r="AD52" s="149"/>
      <c r="AE52" s="59">
        <v>1.0127843860404819</v>
      </c>
      <c r="AF52" s="12">
        <v>0.32515780085337986</v>
      </c>
      <c r="AG52" s="12">
        <v>0.556721997847891</v>
      </c>
      <c r="AH52" s="12">
        <v>0.17141389140457694</v>
      </c>
      <c r="AI52" s="63">
        <f t="shared" ref="AI52:AI53" si="10">AG52/SQRT(70)</f>
        <v>6.6541005927360009E-2</v>
      </c>
      <c r="AJ52" s="1">
        <f t="shared" si="6"/>
        <v>29</v>
      </c>
      <c r="AK52" s="1">
        <f t="shared" si="6"/>
        <v>17</v>
      </c>
      <c r="AL52" s="1">
        <f t="shared" si="6"/>
        <v>23</v>
      </c>
    </row>
    <row r="53" spans="1:38" x14ac:dyDescent="0.25">
      <c r="A53" s="7" t="s">
        <v>162</v>
      </c>
      <c r="B53" s="12">
        <v>0.93612760331674971</v>
      </c>
      <c r="C53" s="12">
        <v>0.32429638499160818</v>
      </c>
      <c r="D53" s="12">
        <v>0.71917915075840566</v>
      </c>
      <c r="E53" s="12">
        <v>0.21735897978130728</v>
      </c>
      <c r="F53" s="63">
        <f t="shared" si="7"/>
        <v>8.5958349622325944E-2</v>
      </c>
      <c r="G53" s="7">
        <v>37</v>
      </c>
      <c r="H53" s="7">
        <v>20</v>
      </c>
      <c r="I53" s="7">
        <v>34</v>
      </c>
      <c r="J53" s="7" t="s">
        <v>162</v>
      </c>
      <c r="K53" s="15">
        <v>1.0027550485631018</v>
      </c>
      <c r="L53" s="15">
        <v>0.36598099804132617</v>
      </c>
      <c r="M53" s="15">
        <v>0.66560785196013639</v>
      </c>
      <c r="N53" s="15">
        <v>0.19900639309313328</v>
      </c>
      <c r="O53" s="63">
        <f t="shared" si="8"/>
        <v>7.955535472603667E-2</v>
      </c>
      <c r="P53" s="7">
        <v>18</v>
      </c>
      <c r="Q53" s="7">
        <v>10</v>
      </c>
      <c r="R53" s="7">
        <v>18</v>
      </c>
      <c r="T53" s="7" t="s">
        <v>162</v>
      </c>
      <c r="U53" s="15">
        <v>1.3305263157894736</v>
      </c>
      <c r="V53" s="15">
        <v>0.47684210526315801</v>
      </c>
      <c r="W53" s="15">
        <v>0.64622384910949793</v>
      </c>
      <c r="X53" s="15">
        <v>0.20523841506293053</v>
      </c>
      <c r="Y53" s="63">
        <f t="shared" si="9"/>
        <v>7.7238523248986418E-2</v>
      </c>
      <c r="Z53" s="7">
        <v>8</v>
      </c>
      <c r="AA53" s="7">
        <v>4</v>
      </c>
      <c r="AB53" s="7">
        <v>8</v>
      </c>
      <c r="AC53" s="149" t="s">
        <v>162</v>
      </c>
      <c r="AD53" s="149"/>
      <c r="AE53" s="59">
        <v>1.0149717119229176</v>
      </c>
      <c r="AF53" s="12">
        <v>0.360346502937199</v>
      </c>
      <c r="AG53" s="12">
        <v>0.70080467893861453</v>
      </c>
      <c r="AH53" s="12">
        <v>0.21574799439447007</v>
      </c>
      <c r="AI53" s="63">
        <f t="shared" si="10"/>
        <v>8.3762180182283652E-2</v>
      </c>
      <c r="AJ53" s="1">
        <f t="shared" si="6"/>
        <v>63</v>
      </c>
      <c r="AK53" s="1">
        <f t="shared" si="6"/>
        <v>34</v>
      </c>
      <c r="AL53" s="1">
        <f t="shared" si="6"/>
        <v>60</v>
      </c>
    </row>
    <row r="54" spans="1:38" x14ac:dyDescent="0.25">
      <c r="C54" s="1" t="s">
        <v>82</v>
      </c>
      <c r="K54" s="1" t="s">
        <v>82</v>
      </c>
      <c r="U54" s="1" t="s">
        <v>82</v>
      </c>
      <c r="AE54" s="7"/>
      <c r="AF54" s="7"/>
      <c r="AG54" s="7"/>
      <c r="AH54" s="1" t="s">
        <v>164</v>
      </c>
      <c r="AJ54" s="7">
        <f>SUM(AJ50:AJ53)</f>
        <v>128</v>
      </c>
      <c r="AK54" s="7">
        <f t="shared" ref="AK54:AL54" si="11">SUM(AK50:AK53)</f>
        <v>128</v>
      </c>
      <c r="AL54" s="7">
        <f t="shared" si="11"/>
        <v>128</v>
      </c>
    </row>
    <row r="55" spans="1:38" x14ac:dyDescent="0.25">
      <c r="B55" s="1" t="s">
        <v>83</v>
      </c>
      <c r="C55" s="19">
        <v>48</v>
      </c>
      <c r="E55" s="61">
        <f>C55/70</f>
        <v>0.68571428571428572</v>
      </c>
      <c r="J55" s="1" t="s">
        <v>83</v>
      </c>
      <c r="K55" s="19">
        <v>21</v>
      </c>
      <c r="M55" s="61">
        <f>K55/39</f>
        <v>0.53846153846153844</v>
      </c>
      <c r="T55" s="1" t="s">
        <v>83</v>
      </c>
      <c r="U55" s="19">
        <v>17</v>
      </c>
      <c r="W55" s="61">
        <f>U55/19</f>
        <v>0.89473684210526316</v>
      </c>
      <c r="AC55" s="1" t="s">
        <v>83</v>
      </c>
      <c r="AE55" s="1">
        <f>C55+K55+U55</f>
        <v>86</v>
      </c>
      <c r="AG55" s="61">
        <f>AE55/128</f>
        <v>0.671875</v>
      </c>
    </row>
    <row r="56" spans="1:38" x14ac:dyDescent="0.25">
      <c r="B56" s="1" t="s">
        <v>86</v>
      </c>
      <c r="C56" s="19">
        <v>13</v>
      </c>
      <c r="E56" s="61"/>
      <c r="J56" s="1" t="s">
        <v>86</v>
      </c>
      <c r="K56" s="19">
        <v>8</v>
      </c>
      <c r="M56" s="61"/>
      <c r="T56" s="1" t="s">
        <v>86</v>
      </c>
      <c r="U56" s="19">
        <v>3</v>
      </c>
      <c r="W56" s="61"/>
      <c r="AC56" s="1" t="s">
        <v>86</v>
      </c>
      <c r="AE56" s="1">
        <f t="shared" ref="AE56:AE59" si="12">C56+K56+U56</f>
        <v>24</v>
      </c>
      <c r="AG56" s="61">
        <f t="shared" ref="AG56:AG59" si="13">AE56/128</f>
        <v>0.1875</v>
      </c>
    </row>
    <row r="57" spans="1:38" x14ac:dyDescent="0.25">
      <c r="B57" s="1" t="s">
        <v>87</v>
      </c>
      <c r="C57" s="19">
        <v>37</v>
      </c>
      <c r="D57" s="20"/>
      <c r="E57" s="62"/>
      <c r="F57" s="20"/>
      <c r="G57" s="20"/>
      <c r="H57" s="20"/>
      <c r="J57" s="1" t="s">
        <v>87</v>
      </c>
      <c r="K57" s="19">
        <v>21</v>
      </c>
      <c r="L57" s="20"/>
      <c r="M57" s="62"/>
      <c r="N57" s="20"/>
      <c r="O57" s="20"/>
      <c r="P57" s="20"/>
      <c r="Q57" s="20"/>
      <c r="T57" s="1" t="s">
        <v>87</v>
      </c>
      <c r="U57" s="19">
        <v>10</v>
      </c>
      <c r="V57" s="20"/>
      <c r="W57" s="62"/>
      <c r="X57" s="20"/>
      <c r="Y57" s="20"/>
      <c r="Z57" s="20"/>
      <c r="AA57" s="20"/>
      <c r="AB57" s="20"/>
      <c r="AC57" s="1" t="s">
        <v>87</v>
      </c>
      <c r="AE57" s="1">
        <f t="shared" si="12"/>
        <v>68</v>
      </c>
      <c r="AG57" s="61">
        <f t="shared" si="13"/>
        <v>0.53125</v>
      </c>
    </row>
    <row r="58" spans="1:38" ht="45" x14ac:dyDescent="0.25">
      <c r="B58" s="51" t="s">
        <v>163</v>
      </c>
      <c r="C58" s="1">
        <f>70-(C56+C57)</f>
        <v>20</v>
      </c>
      <c r="E58" s="61"/>
      <c r="J58" s="51" t="s">
        <v>163</v>
      </c>
      <c r="K58" s="1">
        <f>39-K56-K57</f>
        <v>10</v>
      </c>
      <c r="M58" s="61"/>
      <c r="T58" s="51" t="s">
        <v>163</v>
      </c>
      <c r="U58" s="1">
        <f>19-U57-U56</f>
        <v>6</v>
      </c>
      <c r="W58" s="61"/>
      <c r="AC58" s="51" t="s">
        <v>163</v>
      </c>
      <c r="AE58" s="1">
        <f t="shared" si="12"/>
        <v>36</v>
      </c>
      <c r="AG58" s="61">
        <f t="shared" si="13"/>
        <v>0.28125</v>
      </c>
    </row>
    <row r="59" spans="1:38" x14ac:dyDescent="0.25">
      <c r="B59" s="7" t="s">
        <v>88</v>
      </c>
      <c r="C59" s="19">
        <v>46</v>
      </c>
      <c r="D59" s="20"/>
      <c r="E59" s="62">
        <f>C59/70</f>
        <v>0.65714285714285714</v>
      </c>
      <c r="F59" s="20"/>
      <c r="G59" s="20"/>
      <c r="H59" s="20"/>
      <c r="J59" s="7" t="s">
        <v>88</v>
      </c>
      <c r="K59" s="19">
        <v>25</v>
      </c>
      <c r="M59" s="61">
        <f>K59/39</f>
        <v>0.64102564102564108</v>
      </c>
      <c r="T59" s="7" t="s">
        <v>88</v>
      </c>
      <c r="U59" s="19">
        <v>8</v>
      </c>
      <c r="V59" s="20"/>
      <c r="W59" s="62">
        <f>U59/19</f>
        <v>0.42105263157894735</v>
      </c>
      <c r="X59" s="20"/>
      <c r="Y59" s="20"/>
      <c r="Z59" s="20"/>
      <c r="AA59" s="20"/>
      <c r="AB59" s="20"/>
      <c r="AC59" s="7" t="s">
        <v>88</v>
      </c>
      <c r="AE59" s="1">
        <f t="shared" si="12"/>
        <v>79</v>
      </c>
      <c r="AG59" s="61">
        <f t="shared" si="13"/>
        <v>0.6171875</v>
      </c>
    </row>
    <row r="62" spans="1:38" x14ac:dyDescent="0.25">
      <c r="D62" s="1" t="s">
        <v>166</v>
      </c>
      <c r="M62" s="1" t="s">
        <v>166</v>
      </c>
      <c r="W62" s="1" t="s">
        <v>166</v>
      </c>
      <c r="AG62" s="1" t="s">
        <v>166</v>
      </c>
    </row>
    <row r="63" spans="1:38" x14ac:dyDescent="0.25">
      <c r="D63" s="61">
        <f>D50/B50</f>
        <v>0.4862968882120029</v>
      </c>
      <c r="M63" s="61">
        <f>M50/K50</f>
        <v>0.35498080239072705</v>
      </c>
      <c r="W63" s="61">
        <f>W50/U50</f>
        <v>0.3122571435451883</v>
      </c>
      <c r="AG63" s="61">
        <f>AG50/AE50</f>
        <v>0.44316513909032684</v>
      </c>
    </row>
    <row r="64" spans="1:38" x14ac:dyDescent="0.25">
      <c r="D64" s="61">
        <f>D51/B51</f>
        <v>0.56951329686260188</v>
      </c>
      <c r="M64" s="61">
        <f>M51/K51</f>
        <v>0.43323016359981409</v>
      </c>
      <c r="W64" s="61">
        <f t="shared" ref="W64:W66" si="14">W51/U51</f>
        <v>0.3437499111337331</v>
      </c>
      <c r="AG64" s="61">
        <f t="shared" ref="AG64:AG66" si="15">AG51/AE51</f>
        <v>0.50055267938408099</v>
      </c>
    </row>
    <row r="65" spans="4:38" x14ac:dyDescent="0.25">
      <c r="D65" s="61">
        <f t="shared" ref="D65:D66" si="16">D52/B52</f>
        <v>0.61453176264416887</v>
      </c>
      <c r="M65" s="61">
        <f t="shared" ref="M65:M66" si="17">M52/K52</f>
        <v>0.47776033539047719</v>
      </c>
      <c r="W65" s="61">
        <f t="shared" si="14"/>
        <v>0.43861608791645484</v>
      </c>
      <c r="AG65" s="61">
        <f t="shared" si="15"/>
        <v>0.54969449126720471</v>
      </c>
    </row>
    <row r="66" spans="4:38" x14ac:dyDescent="0.25">
      <c r="D66" s="61">
        <f t="shared" si="16"/>
        <v>0.76824905943411537</v>
      </c>
      <c r="M66" s="61">
        <f t="shared" si="17"/>
        <v>0.66377910828164799</v>
      </c>
      <c r="W66" s="61">
        <f t="shared" si="14"/>
        <v>0.48569039292248661</v>
      </c>
      <c r="AG66" s="61">
        <f t="shared" si="15"/>
        <v>0.69046720288480057</v>
      </c>
    </row>
    <row r="71" spans="4:38" ht="15.75" thickBot="1" x14ac:dyDescent="0.3"/>
    <row r="72" spans="4:38" ht="45" x14ac:dyDescent="0.25">
      <c r="AB72" s="146" t="s">
        <v>210</v>
      </c>
      <c r="AC72" s="147"/>
      <c r="AD72" s="98" t="s">
        <v>71</v>
      </c>
      <c r="AE72" s="98" t="s">
        <v>72</v>
      </c>
      <c r="AF72" s="98" t="s">
        <v>73</v>
      </c>
      <c r="AG72" s="99" t="s">
        <v>166</v>
      </c>
      <c r="AH72" s="99" t="s">
        <v>75</v>
      </c>
      <c r="AI72" s="99" t="s">
        <v>76</v>
      </c>
      <c r="AJ72" s="99" t="s">
        <v>77</v>
      </c>
      <c r="AK72" s="142" t="s">
        <v>211</v>
      </c>
      <c r="AL72" s="143"/>
    </row>
    <row r="73" spans="4:38" x14ac:dyDescent="0.25">
      <c r="AB73" s="136" t="s">
        <v>159</v>
      </c>
      <c r="AC73" s="137"/>
      <c r="AD73" s="12">
        <v>0.87285366356059457</v>
      </c>
      <c r="AE73" s="12">
        <v>0.20449080894598801</v>
      </c>
      <c r="AF73" s="12">
        <v>0.38681831521733223</v>
      </c>
      <c r="AG73" s="87">
        <v>0.44316513909032684</v>
      </c>
      <c r="AH73" s="7">
        <v>5</v>
      </c>
      <c r="AI73" s="7">
        <v>54</v>
      </c>
      <c r="AJ73" s="7">
        <v>19</v>
      </c>
      <c r="AK73" s="1" t="s">
        <v>83</v>
      </c>
      <c r="AL73" s="100">
        <v>86</v>
      </c>
    </row>
    <row r="74" spans="4:38" x14ac:dyDescent="0.25">
      <c r="AB74" s="136" t="s">
        <v>160</v>
      </c>
      <c r="AC74" s="137"/>
      <c r="AD74" s="12">
        <v>0.95779961555072957</v>
      </c>
      <c r="AE74" s="12">
        <v>0.2891533422895724</v>
      </c>
      <c r="AF74" s="12">
        <v>0.47942916387696038</v>
      </c>
      <c r="AG74" s="87">
        <v>0.50055267938408099</v>
      </c>
      <c r="AH74" s="7">
        <v>31</v>
      </c>
      <c r="AI74" s="7">
        <v>23</v>
      </c>
      <c r="AJ74" s="7">
        <v>26</v>
      </c>
      <c r="AK74" s="1" t="s">
        <v>86</v>
      </c>
      <c r="AL74" s="100">
        <v>24</v>
      </c>
    </row>
    <row r="75" spans="4:38" x14ac:dyDescent="0.25">
      <c r="AB75" s="136" t="s">
        <v>161</v>
      </c>
      <c r="AC75" s="137"/>
      <c r="AD75" s="12">
        <v>1.0127843860404819</v>
      </c>
      <c r="AE75" s="12">
        <v>0.32515780085337986</v>
      </c>
      <c r="AF75" s="12">
        <v>0.556721997847891</v>
      </c>
      <c r="AG75" s="87">
        <v>0.54969449126720471</v>
      </c>
      <c r="AH75" s="7">
        <v>29</v>
      </c>
      <c r="AI75" s="7">
        <v>17</v>
      </c>
      <c r="AJ75" s="7">
        <v>23</v>
      </c>
      <c r="AK75" s="1" t="s">
        <v>87</v>
      </c>
      <c r="AL75" s="100">
        <v>68</v>
      </c>
    </row>
    <row r="76" spans="4:38" x14ac:dyDescent="0.25">
      <c r="AB76" s="136" t="s">
        <v>162</v>
      </c>
      <c r="AC76" s="137"/>
      <c r="AD76" s="12">
        <v>1.0149717119229176</v>
      </c>
      <c r="AE76" s="12">
        <v>0.360346502937199</v>
      </c>
      <c r="AF76" s="12">
        <v>0.70080467893861453</v>
      </c>
      <c r="AG76" s="87">
        <v>0.69046720288480057</v>
      </c>
      <c r="AH76" s="7">
        <v>63</v>
      </c>
      <c r="AI76" s="7">
        <v>34</v>
      </c>
      <c r="AJ76" s="7">
        <v>60</v>
      </c>
      <c r="AK76" s="7" t="s">
        <v>88</v>
      </c>
      <c r="AL76" s="100">
        <v>79</v>
      </c>
    </row>
    <row r="77" spans="4:38" ht="45" customHeight="1" x14ac:dyDescent="0.25">
      <c r="AB77" s="144" t="s">
        <v>156</v>
      </c>
      <c r="AC77" s="145"/>
      <c r="AD77" s="89" t="s">
        <v>71</v>
      </c>
      <c r="AE77" s="89" t="s">
        <v>72</v>
      </c>
      <c r="AF77" s="89" t="s">
        <v>73</v>
      </c>
      <c r="AG77" s="94" t="s">
        <v>166</v>
      </c>
      <c r="AH77" s="94" t="s">
        <v>75</v>
      </c>
      <c r="AI77" s="94" t="s">
        <v>76</v>
      </c>
      <c r="AJ77" s="94" t="s">
        <v>77</v>
      </c>
      <c r="AK77" s="130" t="s">
        <v>211</v>
      </c>
      <c r="AL77" s="131"/>
    </row>
    <row r="78" spans="4:38" x14ac:dyDescent="0.25">
      <c r="AB78" s="136" t="s">
        <v>159</v>
      </c>
      <c r="AC78" s="137"/>
      <c r="AD78" s="15">
        <v>1.2157894736842103</v>
      </c>
      <c r="AE78" s="15">
        <v>0.38105263157894742</v>
      </c>
      <c r="AF78" s="15">
        <v>0.37963894820493937</v>
      </c>
      <c r="AG78" s="61">
        <v>0.3122571435451883</v>
      </c>
      <c r="AH78" s="1">
        <v>2</v>
      </c>
      <c r="AI78" s="1">
        <v>6</v>
      </c>
      <c r="AJ78" s="1">
        <v>4</v>
      </c>
      <c r="AK78" s="1" t="s">
        <v>83</v>
      </c>
      <c r="AL78" s="100">
        <v>17</v>
      </c>
    </row>
    <row r="79" spans="4:38" x14ac:dyDescent="0.25">
      <c r="AB79" s="136" t="s">
        <v>160</v>
      </c>
      <c r="AC79" s="137"/>
      <c r="AD79" s="15">
        <v>1.2421052631578948</v>
      </c>
      <c r="AE79" s="15">
        <v>0.45736842105263154</v>
      </c>
      <c r="AF79" s="15">
        <v>0.42697357382926848</v>
      </c>
      <c r="AG79" s="61">
        <v>0.3437499111337331</v>
      </c>
      <c r="AH79" s="1">
        <v>5</v>
      </c>
      <c r="AI79" s="1">
        <v>5</v>
      </c>
      <c r="AJ79" s="1">
        <v>5</v>
      </c>
      <c r="AK79" s="1" t="s">
        <v>86</v>
      </c>
      <c r="AL79" s="100">
        <v>3</v>
      </c>
    </row>
    <row r="80" spans="4:38" x14ac:dyDescent="0.25">
      <c r="AB80" s="136" t="s">
        <v>161</v>
      </c>
      <c r="AC80" s="137"/>
      <c r="AD80" s="15">
        <v>1.2821052631578946</v>
      </c>
      <c r="AE80" s="15">
        <v>0.44263157894736854</v>
      </c>
      <c r="AF80" s="15">
        <v>0.56235199482341258</v>
      </c>
      <c r="AG80" s="61">
        <v>0.43861608791645484</v>
      </c>
      <c r="AH80" s="1">
        <v>4</v>
      </c>
      <c r="AI80" s="1">
        <v>4</v>
      </c>
      <c r="AJ80" s="1">
        <v>2</v>
      </c>
      <c r="AK80" s="1" t="s">
        <v>87</v>
      </c>
      <c r="AL80" s="100">
        <v>10</v>
      </c>
    </row>
    <row r="81" spans="28:38" x14ac:dyDescent="0.25">
      <c r="AB81" s="140" t="s">
        <v>162</v>
      </c>
      <c r="AC81" s="141"/>
      <c r="AD81" s="90">
        <v>1.3305263157894736</v>
      </c>
      <c r="AE81" s="90">
        <v>0.47684210526315801</v>
      </c>
      <c r="AF81" s="90">
        <v>0.64622384910949793</v>
      </c>
      <c r="AG81" s="91">
        <v>0.48569039292248661</v>
      </c>
      <c r="AH81" s="92">
        <v>8</v>
      </c>
      <c r="AI81" s="92">
        <v>4</v>
      </c>
      <c r="AJ81" s="92">
        <v>8</v>
      </c>
      <c r="AK81" s="7" t="s">
        <v>88</v>
      </c>
      <c r="AL81" s="100">
        <v>8</v>
      </c>
    </row>
    <row r="82" spans="28:38" ht="45" x14ac:dyDescent="0.25">
      <c r="AB82" s="144" t="s">
        <v>157</v>
      </c>
      <c r="AC82" s="145"/>
      <c r="AD82" s="88" t="s">
        <v>71</v>
      </c>
      <c r="AE82" s="88" t="s">
        <v>72</v>
      </c>
      <c r="AF82" s="88" t="s">
        <v>73</v>
      </c>
      <c r="AG82" s="94" t="s">
        <v>166</v>
      </c>
      <c r="AH82" s="93" t="s">
        <v>75</v>
      </c>
      <c r="AI82" s="93" t="s">
        <v>76</v>
      </c>
      <c r="AJ82" s="93" t="s">
        <v>77</v>
      </c>
      <c r="AK82" s="130" t="s">
        <v>211</v>
      </c>
      <c r="AL82" s="131"/>
    </row>
    <row r="83" spans="28:38" x14ac:dyDescent="0.25">
      <c r="AB83" s="136" t="s">
        <v>159</v>
      </c>
      <c r="AC83" s="137"/>
      <c r="AD83" s="15">
        <v>0.8542071404041639</v>
      </c>
      <c r="AE83" s="15">
        <v>0.20744952833259694</v>
      </c>
      <c r="AF83" s="15">
        <v>0.30322713610855856</v>
      </c>
      <c r="AG83" s="95">
        <v>0.35498080239072705</v>
      </c>
      <c r="AH83" s="1">
        <v>0</v>
      </c>
      <c r="AI83" s="1">
        <v>19</v>
      </c>
      <c r="AJ83" s="1">
        <v>6</v>
      </c>
      <c r="AK83" s="1" t="s">
        <v>83</v>
      </c>
      <c r="AL83" s="100">
        <v>21</v>
      </c>
    </row>
    <row r="84" spans="28:38" x14ac:dyDescent="0.25">
      <c r="AB84" s="136" t="s">
        <v>160</v>
      </c>
      <c r="AC84" s="137"/>
      <c r="AD84" s="15">
        <v>0.94120753045118988</v>
      </c>
      <c r="AE84" s="15">
        <v>0.30082368446324498</v>
      </c>
      <c r="AF84" s="15">
        <v>0.40775949239874598</v>
      </c>
      <c r="AG84" s="95">
        <v>0.43323016359981409</v>
      </c>
      <c r="AH84" s="1">
        <v>10</v>
      </c>
      <c r="AI84" s="1">
        <v>6</v>
      </c>
      <c r="AJ84" s="1">
        <v>7</v>
      </c>
      <c r="AK84" s="1" t="s">
        <v>86</v>
      </c>
      <c r="AL84" s="100">
        <v>8</v>
      </c>
    </row>
    <row r="85" spans="28:38" x14ac:dyDescent="0.25">
      <c r="AB85" s="136" t="s">
        <v>161</v>
      </c>
      <c r="AC85" s="137"/>
      <c r="AD85" s="15">
        <v>1.0100055656506532</v>
      </c>
      <c r="AE85" s="15">
        <v>0.34443720348985535</v>
      </c>
      <c r="AF85" s="15">
        <v>0.48254059779150471</v>
      </c>
      <c r="AG85" s="95">
        <v>0.47776033539047719</v>
      </c>
      <c r="AH85" s="1">
        <v>11</v>
      </c>
      <c r="AI85" s="1">
        <v>4</v>
      </c>
      <c r="AJ85" s="1">
        <v>8</v>
      </c>
      <c r="AK85" s="1" t="s">
        <v>87</v>
      </c>
      <c r="AL85" s="100">
        <v>21</v>
      </c>
    </row>
    <row r="86" spans="28:38" x14ac:dyDescent="0.25">
      <c r="AB86" s="140" t="s">
        <v>162</v>
      </c>
      <c r="AC86" s="141"/>
      <c r="AD86" s="90">
        <v>1.0027550485631018</v>
      </c>
      <c r="AE86" s="90">
        <v>0.36598099804132617</v>
      </c>
      <c r="AF86" s="90">
        <v>0.66560785196013639</v>
      </c>
      <c r="AG86" s="96">
        <v>0.66377910828164799</v>
      </c>
      <c r="AH86" s="92">
        <v>18</v>
      </c>
      <c r="AI86" s="92">
        <v>10</v>
      </c>
      <c r="AJ86" s="92">
        <v>18</v>
      </c>
      <c r="AK86" s="92" t="s">
        <v>88</v>
      </c>
      <c r="AL86" s="101">
        <v>25</v>
      </c>
    </row>
    <row r="87" spans="28:38" ht="45" x14ac:dyDescent="0.25">
      <c r="AB87" s="132" t="s">
        <v>155</v>
      </c>
      <c r="AC87" s="133"/>
      <c r="AD87" s="89" t="s">
        <v>71</v>
      </c>
      <c r="AE87" s="89" t="s">
        <v>72</v>
      </c>
      <c r="AF87" s="89" t="s">
        <v>73</v>
      </c>
      <c r="AG87" s="94" t="s">
        <v>166</v>
      </c>
      <c r="AH87" s="94" t="s">
        <v>75</v>
      </c>
      <c r="AI87" s="94" t="s">
        <v>76</v>
      </c>
      <c r="AJ87" s="94" t="s">
        <v>77</v>
      </c>
      <c r="AK87" s="130" t="s">
        <v>211</v>
      </c>
      <c r="AL87" s="131"/>
    </row>
    <row r="88" spans="28:38" x14ac:dyDescent="0.25">
      <c r="AB88" s="134" t="s">
        <v>159</v>
      </c>
      <c r="AC88" s="135"/>
      <c r="AD88" s="12">
        <v>0.790159863714196</v>
      </c>
      <c r="AE88" s="12">
        <v>0.15642573044527416</v>
      </c>
      <c r="AF88" s="12">
        <v>0.3842522829142338</v>
      </c>
      <c r="AG88" s="97">
        <v>0.4862968882120029</v>
      </c>
      <c r="AH88" s="7">
        <v>3</v>
      </c>
      <c r="AI88" s="7">
        <v>29</v>
      </c>
      <c r="AJ88" s="7">
        <v>9</v>
      </c>
      <c r="AK88" s="1" t="s">
        <v>83</v>
      </c>
      <c r="AL88" s="100">
        <v>48</v>
      </c>
    </row>
    <row r="89" spans="28:38" x14ac:dyDescent="0.25">
      <c r="AB89" s="136" t="s">
        <v>160</v>
      </c>
      <c r="AC89" s="137"/>
      <c r="AD89" s="12">
        <v>0.88987510146995619</v>
      </c>
      <c r="AE89" s="12">
        <v>0.23843358252441615</v>
      </c>
      <c r="AF89" s="12">
        <v>0.50679570283409714</v>
      </c>
      <c r="AG89" s="97">
        <v>0.56951329686260188</v>
      </c>
      <c r="AH89" s="7">
        <v>16</v>
      </c>
      <c r="AI89" s="7">
        <v>12</v>
      </c>
      <c r="AJ89" s="7">
        <v>14</v>
      </c>
      <c r="AK89" s="1" t="s">
        <v>86</v>
      </c>
      <c r="AL89" s="100">
        <v>13</v>
      </c>
    </row>
    <row r="90" spans="28:38" x14ac:dyDescent="0.25">
      <c r="AB90" s="136" t="s">
        <v>161</v>
      </c>
      <c r="AC90" s="137"/>
      <c r="AD90" s="12">
        <v>0.94123120504008828</v>
      </c>
      <c r="AE90" s="12">
        <v>0.28074271103249804</v>
      </c>
      <c r="AF90" s="12">
        <v>0.57841647148898057</v>
      </c>
      <c r="AG90" s="97">
        <v>0.61453176264416887</v>
      </c>
      <c r="AH90" s="7">
        <v>14</v>
      </c>
      <c r="AI90" s="7">
        <v>9</v>
      </c>
      <c r="AJ90" s="7">
        <v>13</v>
      </c>
      <c r="AK90" s="1" t="s">
        <v>87</v>
      </c>
      <c r="AL90" s="100">
        <v>37</v>
      </c>
    </row>
    <row r="91" spans="28:38" ht="15.75" thickBot="1" x14ac:dyDescent="0.3">
      <c r="AB91" s="138" t="s">
        <v>162</v>
      </c>
      <c r="AC91" s="139"/>
      <c r="AD91" s="102">
        <v>0.93612760331674971</v>
      </c>
      <c r="AE91" s="102">
        <v>0.32429638499160818</v>
      </c>
      <c r="AF91" s="102">
        <v>0.71917915075840566</v>
      </c>
      <c r="AG91" s="103">
        <v>0.76824905943411537</v>
      </c>
      <c r="AH91" s="104">
        <v>37</v>
      </c>
      <c r="AI91" s="104">
        <v>20</v>
      </c>
      <c r="AJ91" s="104">
        <v>34</v>
      </c>
      <c r="AK91" s="104" t="s">
        <v>88</v>
      </c>
      <c r="AL91" s="105">
        <v>46</v>
      </c>
    </row>
  </sheetData>
  <mergeCells count="29">
    <mergeCell ref="AB73:AC73"/>
    <mergeCell ref="AB74:AC74"/>
    <mergeCell ref="AB75:AC75"/>
    <mergeCell ref="AC49:AD49"/>
    <mergeCell ref="AC50:AD50"/>
    <mergeCell ref="AC51:AD51"/>
    <mergeCell ref="AC52:AD52"/>
    <mergeCell ref="AC53:AD53"/>
    <mergeCell ref="AB91:AC91"/>
    <mergeCell ref="AB85:AC85"/>
    <mergeCell ref="AB86:AC86"/>
    <mergeCell ref="AK72:AL72"/>
    <mergeCell ref="AK77:AL77"/>
    <mergeCell ref="AK82:AL82"/>
    <mergeCell ref="AB80:AC80"/>
    <mergeCell ref="AB81:AC81"/>
    <mergeCell ref="AB82:AC82"/>
    <mergeCell ref="AB83:AC83"/>
    <mergeCell ref="AB84:AC84"/>
    <mergeCell ref="AB76:AC76"/>
    <mergeCell ref="AB77:AC77"/>
    <mergeCell ref="AB78:AC78"/>
    <mergeCell ref="AB79:AC79"/>
    <mergeCell ref="AB72:AC72"/>
    <mergeCell ref="AK87:AL87"/>
    <mergeCell ref="AB87:AC87"/>
    <mergeCell ref="AB88:AC88"/>
    <mergeCell ref="AB89:AC89"/>
    <mergeCell ref="AB90:AC9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81"/>
  <sheetViews>
    <sheetView topLeftCell="A20" zoomScale="80" zoomScaleNormal="80" workbookViewId="0">
      <selection activeCell="IR30" sqref="IR30"/>
    </sheetView>
  </sheetViews>
  <sheetFormatPr defaultRowHeight="15" x14ac:dyDescent="0.25"/>
  <cols>
    <col min="142" max="142" width="9.140625" style="57"/>
    <col min="220" max="220" width="9.140625" style="57"/>
    <col min="238" max="238" width="39.5703125" bestFit="1" customWidth="1"/>
    <col min="258" max="258" width="9.140625" style="57"/>
    <col min="259" max="259" width="10.28515625" bestFit="1" customWidth="1"/>
    <col min="261" max="261" width="39.42578125" bestFit="1" customWidth="1"/>
  </cols>
  <sheetData>
    <row r="1" spans="1:265" s="1" customFormat="1" x14ac:dyDescent="0.25">
      <c r="A1" s="34" t="s">
        <v>134</v>
      </c>
      <c r="B1" s="2" t="s">
        <v>0</v>
      </c>
      <c r="C1" s="2" t="s">
        <v>1</v>
      </c>
      <c r="D1" s="2" t="s">
        <v>2</v>
      </c>
      <c r="E1" s="2" t="s">
        <v>1</v>
      </c>
      <c r="F1" s="2" t="s">
        <v>3</v>
      </c>
      <c r="G1" s="2" t="s">
        <v>1</v>
      </c>
      <c r="H1" s="2" t="s">
        <v>4</v>
      </c>
      <c r="I1" s="2" t="s">
        <v>1</v>
      </c>
      <c r="J1" s="2" t="s">
        <v>5</v>
      </c>
      <c r="K1" s="2" t="s">
        <v>1</v>
      </c>
      <c r="L1" s="2" t="s">
        <v>6</v>
      </c>
      <c r="M1" s="2" t="s">
        <v>1</v>
      </c>
      <c r="N1" s="2" t="s">
        <v>7</v>
      </c>
      <c r="O1" s="2" t="s">
        <v>1</v>
      </c>
      <c r="P1" s="2" t="s">
        <v>8</v>
      </c>
      <c r="Q1" s="2" t="s">
        <v>1</v>
      </c>
      <c r="R1" s="2" t="s">
        <v>9</v>
      </c>
      <c r="S1" s="2" t="s">
        <v>1</v>
      </c>
      <c r="T1" s="2" t="s">
        <v>10</v>
      </c>
      <c r="U1" s="2" t="s">
        <v>1</v>
      </c>
      <c r="V1" s="2" t="s">
        <v>11</v>
      </c>
      <c r="W1" s="2" t="s">
        <v>1</v>
      </c>
      <c r="X1" s="2" t="s">
        <v>12</v>
      </c>
      <c r="Y1" s="2" t="s">
        <v>1</v>
      </c>
      <c r="Z1" s="2" t="s">
        <v>13</v>
      </c>
      <c r="AA1" s="2" t="s">
        <v>1</v>
      </c>
      <c r="AB1" s="2" t="s">
        <v>14</v>
      </c>
      <c r="AC1" s="2" t="s">
        <v>1</v>
      </c>
      <c r="AD1" s="2" t="s">
        <v>15</v>
      </c>
      <c r="AE1" s="2" t="s">
        <v>1</v>
      </c>
      <c r="AF1" s="2" t="s">
        <v>16</v>
      </c>
      <c r="AG1" s="2" t="s">
        <v>1</v>
      </c>
      <c r="AH1" s="2" t="s">
        <v>17</v>
      </c>
      <c r="AI1" s="2" t="s">
        <v>1</v>
      </c>
      <c r="AJ1" s="2" t="s">
        <v>18</v>
      </c>
      <c r="AK1" s="2" t="s">
        <v>1</v>
      </c>
      <c r="AL1" s="2" t="s">
        <v>19</v>
      </c>
      <c r="AM1" s="2" t="s">
        <v>1</v>
      </c>
      <c r="AN1" s="2" t="s">
        <v>20</v>
      </c>
      <c r="AO1" s="2" t="s">
        <v>1</v>
      </c>
      <c r="AP1" s="2" t="s">
        <v>21</v>
      </c>
      <c r="AQ1" s="2" t="s">
        <v>1</v>
      </c>
      <c r="AR1" s="2" t="s">
        <v>22</v>
      </c>
      <c r="AS1" s="2" t="s">
        <v>1</v>
      </c>
      <c r="AT1" s="2" t="s">
        <v>23</v>
      </c>
      <c r="AU1" s="2" t="s">
        <v>1</v>
      </c>
      <c r="AV1" s="2" t="s">
        <v>24</v>
      </c>
      <c r="AW1" s="2" t="s">
        <v>1</v>
      </c>
      <c r="AX1" s="2" t="s">
        <v>25</v>
      </c>
      <c r="AY1" s="2" t="s">
        <v>1</v>
      </c>
      <c r="AZ1" s="2" t="s">
        <v>26</v>
      </c>
      <c r="BA1" s="2" t="s">
        <v>1</v>
      </c>
      <c r="BB1" s="2" t="s">
        <v>27</v>
      </c>
      <c r="BC1" s="2" t="s">
        <v>1</v>
      </c>
      <c r="BD1" s="2" t="s">
        <v>28</v>
      </c>
      <c r="BE1" s="2" t="s">
        <v>1</v>
      </c>
      <c r="BF1" s="2" t="s">
        <v>29</v>
      </c>
      <c r="BG1" s="2" t="s">
        <v>1</v>
      </c>
      <c r="BH1" s="2" t="s">
        <v>30</v>
      </c>
      <c r="BI1" s="2" t="s">
        <v>1</v>
      </c>
      <c r="BJ1" s="2" t="s">
        <v>31</v>
      </c>
      <c r="BK1" s="2" t="s">
        <v>1</v>
      </c>
      <c r="BL1" s="2" t="s">
        <v>32</v>
      </c>
      <c r="BM1" s="2" t="s">
        <v>1</v>
      </c>
      <c r="BN1" s="2" t="s">
        <v>33</v>
      </c>
      <c r="BO1" s="2" t="s">
        <v>1</v>
      </c>
      <c r="BP1" s="2" t="s">
        <v>34</v>
      </c>
      <c r="BQ1" s="2" t="s">
        <v>1</v>
      </c>
      <c r="BR1" s="2" t="s">
        <v>35</v>
      </c>
      <c r="BS1" s="2" t="s">
        <v>1</v>
      </c>
      <c r="BT1" s="2" t="s">
        <v>36</v>
      </c>
      <c r="BU1" s="2" t="s">
        <v>1</v>
      </c>
      <c r="BV1" s="2" t="s">
        <v>37</v>
      </c>
      <c r="BW1" s="2" t="s">
        <v>1</v>
      </c>
      <c r="BX1" s="2" t="s">
        <v>38</v>
      </c>
      <c r="BY1" s="2" t="s">
        <v>1</v>
      </c>
      <c r="BZ1" s="2" t="s">
        <v>39</v>
      </c>
      <c r="CA1" s="2" t="s">
        <v>1</v>
      </c>
      <c r="CB1" s="2" t="s">
        <v>40</v>
      </c>
      <c r="CC1" s="2" t="s">
        <v>1</v>
      </c>
      <c r="CD1" s="2" t="s">
        <v>41</v>
      </c>
      <c r="CE1" s="2" t="s">
        <v>1</v>
      </c>
      <c r="CF1" s="2" t="s">
        <v>42</v>
      </c>
      <c r="CG1" s="2" t="s">
        <v>1</v>
      </c>
      <c r="CH1" s="2" t="s">
        <v>43</v>
      </c>
      <c r="CI1" s="2" t="s">
        <v>1</v>
      </c>
      <c r="CJ1" s="2" t="s">
        <v>44</v>
      </c>
      <c r="CK1" s="2" t="s">
        <v>1</v>
      </c>
      <c r="CL1" s="2" t="s">
        <v>45</v>
      </c>
      <c r="CM1" s="2" t="s">
        <v>1</v>
      </c>
      <c r="CN1" s="2" t="s">
        <v>46</v>
      </c>
      <c r="CO1" s="2" t="s">
        <v>1</v>
      </c>
      <c r="CP1" s="2" t="s">
        <v>47</v>
      </c>
      <c r="CQ1" s="2" t="s">
        <v>1</v>
      </c>
      <c r="CR1" s="2" t="s">
        <v>48</v>
      </c>
      <c r="CS1" s="2" t="s">
        <v>1</v>
      </c>
      <c r="CT1" s="2" t="s">
        <v>49</v>
      </c>
      <c r="CU1" s="2" t="s">
        <v>1</v>
      </c>
      <c r="CV1" s="2" t="s">
        <v>50</v>
      </c>
      <c r="CW1" s="2" t="s">
        <v>1</v>
      </c>
      <c r="CX1" s="2" t="s">
        <v>51</v>
      </c>
      <c r="CY1" s="2" t="s">
        <v>1</v>
      </c>
      <c r="CZ1" s="2" t="s">
        <v>52</v>
      </c>
      <c r="DA1" s="2" t="s">
        <v>1</v>
      </c>
      <c r="DB1" s="2" t="s">
        <v>53</v>
      </c>
      <c r="DC1" s="2" t="s">
        <v>1</v>
      </c>
      <c r="DD1" s="2" t="s">
        <v>54</v>
      </c>
      <c r="DE1" s="2" t="s">
        <v>1</v>
      </c>
      <c r="DF1" s="2" t="s">
        <v>55</v>
      </c>
      <c r="DG1" s="2" t="s">
        <v>1</v>
      </c>
      <c r="DH1" s="2" t="s">
        <v>56</v>
      </c>
      <c r="DI1" s="2" t="s">
        <v>1</v>
      </c>
      <c r="DJ1" s="2" t="s">
        <v>57</v>
      </c>
      <c r="DK1" s="2" t="s">
        <v>1</v>
      </c>
      <c r="DL1" s="2" t="s">
        <v>58</v>
      </c>
      <c r="DM1" s="2" t="s">
        <v>1</v>
      </c>
      <c r="DN1" s="2" t="s">
        <v>59</v>
      </c>
      <c r="DO1" s="2" t="s">
        <v>1</v>
      </c>
      <c r="DP1" s="2" t="s">
        <v>60</v>
      </c>
      <c r="DQ1" s="2" t="s">
        <v>1</v>
      </c>
      <c r="DR1" s="2" t="s">
        <v>61</v>
      </c>
      <c r="DS1" s="2" t="s">
        <v>1</v>
      </c>
      <c r="DT1" s="2" t="s">
        <v>62</v>
      </c>
      <c r="DU1" s="2" t="s">
        <v>1</v>
      </c>
      <c r="DV1" s="2" t="s">
        <v>63</v>
      </c>
      <c r="DW1" s="2" t="s">
        <v>1</v>
      </c>
      <c r="DX1" s="2" t="s">
        <v>64</v>
      </c>
      <c r="DY1" s="2" t="s">
        <v>1</v>
      </c>
      <c r="DZ1" s="2" t="s">
        <v>65</v>
      </c>
      <c r="EA1" s="2" t="s">
        <v>1</v>
      </c>
      <c r="EB1" s="2" t="s">
        <v>66</v>
      </c>
      <c r="EC1" s="2" t="s">
        <v>1</v>
      </c>
      <c r="ED1" s="2" t="s">
        <v>67</v>
      </c>
      <c r="EE1" s="2" t="s">
        <v>1</v>
      </c>
      <c r="EF1" s="2" t="s">
        <v>68</v>
      </c>
      <c r="EG1" s="2" t="s">
        <v>1</v>
      </c>
      <c r="EH1" s="2" t="s">
        <v>69</v>
      </c>
      <c r="EI1" s="2" t="s">
        <v>1</v>
      </c>
      <c r="EJ1" s="2" t="s">
        <v>70</v>
      </c>
      <c r="EK1" s="2" t="s">
        <v>1</v>
      </c>
      <c r="EL1" s="52" t="s">
        <v>94</v>
      </c>
      <c r="EM1" s="2" t="s">
        <v>1</v>
      </c>
      <c r="EN1" s="2" t="s">
        <v>95</v>
      </c>
      <c r="EO1" s="2" t="s">
        <v>1</v>
      </c>
      <c r="EP1" s="2" t="s">
        <v>96</v>
      </c>
      <c r="EQ1" s="2" t="s">
        <v>1</v>
      </c>
      <c r="ER1" s="2" t="s">
        <v>97</v>
      </c>
      <c r="ES1" s="2" t="s">
        <v>1</v>
      </c>
      <c r="ET1" s="2" t="s">
        <v>98</v>
      </c>
      <c r="EU1" s="2" t="s">
        <v>1</v>
      </c>
      <c r="EV1" s="2" t="s">
        <v>99</v>
      </c>
      <c r="EW1" s="2" t="s">
        <v>1</v>
      </c>
      <c r="EX1" s="2" t="s">
        <v>100</v>
      </c>
      <c r="EY1" s="2" t="s">
        <v>1</v>
      </c>
      <c r="EZ1" s="2" t="s">
        <v>101</v>
      </c>
      <c r="FA1" s="2" t="s">
        <v>1</v>
      </c>
      <c r="FB1" s="2" t="s">
        <v>102</v>
      </c>
      <c r="FC1" s="2" t="s">
        <v>1</v>
      </c>
      <c r="FD1" s="2" t="s">
        <v>103</v>
      </c>
      <c r="FE1" s="2" t="s">
        <v>1</v>
      </c>
      <c r="FF1" s="2" t="s">
        <v>104</v>
      </c>
      <c r="FG1" s="2" t="s">
        <v>1</v>
      </c>
      <c r="FH1" s="2" t="s">
        <v>105</v>
      </c>
      <c r="FI1" s="2" t="s">
        <v>1</v>
      </c>
      <c r="FJ1" s="2" t="s">
        <v>106</v>
      </c>
      <c r="FK1" s="2" t="s">
        <v>1</v>
      </c>
      <c r="FL1" s="2" t="s">
        <v>107</v>
      </c>
      <c r="FM1" s="2" t="s">
        <v>1</v>
      </c>
      <c r="FN1" s="2" t="s">
        <v>108</v>
      </c>
      <c r="FO1" s="2" t="s">
        <v>1</v>
      </c>
      <c r="FP1" s="2" t="s">
        <v>109</v>
      </c>
      <c r="FQ1" s="2" t="s">
        <v>1</v>
      </c>
      <c r="FR1" s="2" t="s">
        <v>110</v>
      </c>
      <c r="FS1" s="2" t="s">
        <v>1</v>
      </c>
      <c r="FT1" s="2" t="s">
        <v>111</v>
      </c>
      <c r="FU1" s="2" t="s">
        <v>1</v>
      </c>
      <c r="FV1" s="2" t="s">
        <v>112</v>
      </c>
      <c r="FW1" s="2" t="s">
        <v>1</v>
      </c>
      <c r="FX1" s="2" t="s">
        <v>113</v>
      </c>
      <c r="FY1" s="2" t="s">
        <v>1</v>
      </c>
      <c r="FZ1" s="2" t="s">
        <v>114</v>
      </c>
      <c r="GA1" s="2" t="s">
        <v>1</v>
      </c>
      <c r="GB1" s="2" t="s">
        <v>115</v>
      </c>
      <c r="GC1" s="2" t="s">
        <v>1</v>
      </c>
      <c r="GD1" s="2" t="s">
        <v>116</v>
      </c>
      <c r="GE1" s="2" t="s">
        <v>1</v>
      </c>
      <c r="GF1" s="2" t="s">
        <v>117</v>
      </c>
      <c r="GG1" s="2" t="s">
        <v>1</v>
      </c>
      <c r="GH1" s="2" t="s">
        <v>118</v>
      </c>
      <c r="GI1" s="2" t="s">
        <v>1</v>
      </c>
      <c r="GJ1" s="2" t="s">
        <v>119</v>
      </c>
      <c r="GK1" s="2" t="s">
        <v>1</v>
      </c>
      <c r="GL1" s="2" t="s">
        <v>120</v>
      </c>
      <c r="GM1" s="2" t="s">
        <v>1</v>
      </c>
      <c r="GN1" s="2" t="s">
        <v>121</v>
      </c>
      <c r="GO1" s="2" t="s">
        <v>1</v>
      </c>
      <c r="GP1" s="2" t="s">
        <v>122</v>
      </c>
      <c r="GQ1" s="2" t="s">
        <v>1</v>
      </c>
      <c r="GR1" s="2" t="s">
        <v>123</v>
      </c>
      <c r="GS1" s="2" t="s">
        <v>1</v>
      </c>
      <c r="GT1" s="2" t="s">
        <v>124</v>
      </c>
      <c r="GU1" s="2" t="s">
        <v>1</v>
      </c>
      <c r="GV1" s="2" t="s">
        <v>125</v>
      </c>
      <c r="GW1" s="2" t="s">
        <v>1</v>
      </c>
      <c r="GX1" s="2" t="s">
        <v>126</v>
      </c>
      <c r="GY1" s="2" t="s">
        <v>1</v>
      </c>
      <c r="GZ1" s="2" t="s">
        <v>127</v>
      </c>
      <c r="HA1" s="2" t="s">
        <v>1</v>
      </c>
      <c r="HB1" s="2" t="s">
        <v>128</v>
      </c>
      <c r="HC1" s="2" t="s">
        <v>1</v>
      </c>
      <c r="HD1" s="2" t="s">
        <v>129</v>
      </c>
      <c r="HE1" s="2" t="s">
        <v>1</v>
      </c>
      <c r="HF1" s="2" t="s">
        <v>130</v>
      </c>
      <c r="HG1" s="2" t="s">
        <v>1</v>
      </c>
      <c r="HH1" s="2" t="s">
        <v>131</v>
      </c>
      <c r="HI1" s="2" t="s">
        <v>1</v>
      </c>
      <c r="HJ1" s="2" t="s">
        <v>132</v>
      </c>
      <c r="HK1" s="2" t="s">
        <v>1</v>
      </c>
      <c r="HL1" s="52" t="s">
        <v>135</v>
      </c>
      <c r="HM1" s="2" t="s">
        <v>1</v>
      </c>
      <c r="HN1" s="2" t="s">
        <v>136</v>
      </c>
      <c r="HO1" s="2" t="s">
        <v>1</v>
      </c>
      <c r="HP1" s="2" t="s">
        <v>137</v>
      </c>
      <c r="HQ1" s="2" t="s">
        <v>1</v>
      </c>
      <c r="HR1" s="2" t="s">
        <v>138</v>
      </c>
      <c r="HS1" s="2" t="s">
        <v>1</v>
      </c>
      <c r="HT1" s="2" t="s">
        <v>139</v>
      </c>
      <c r="HU1" s="2" t="s">
        <v>1</v>
      </c>
      <c r="HV1" s="2" t="s">
        <v>140</v>
      </c>
      <c r="HW1" s="2" t="s">
        <v>1</v>
      </c>
      <c r="HX1" s="2" t="s">
        <v>141</v>
      </c>
      <c r="HY1" s="2" t="s">
        <v>1</v>
      </c>
      <c r="HZ1" s="2" t="s">
        <v>142</v>
      </c>
      <c r="IA1" s="2" t="s">
        <v>1</v>
      </c>
      <c r="IB1" s="2" t="s">
        <v>143</v>
      </c>
      <c r="IC1" s="2" t="s">
        <v>1</v>
      </c>
      <c r="ID1" s="2" t="s">
        <v>144</v>
      </c>
      <c r="IE1" s="2" t="s">
        <v>1</v>
      </c>
      <c r="IF1" s="2" t="s">
        <v>145</v>
      </c>
      <c r="IG1" s="2" t="s">
        <v>1</v>
      </c>
      <c r="IH1" s="2" t="s">
        <v>146</v>
      </c>
      <c r="II1" s="2" t="s">
        <v>1</v>
      </c>
      <c r="IJ1" s="2" t="s">
        <v>147</v>
      </c>
      <c r="IK1" s="2" t="s">
        <v>1</v>
      </c>
      <c r="IL1" s="2" t="s">
        <v>148</v>
      </c>
      <c r="IM1" s="2" t="s">
        <v>1</v>
      </c>
      <c r="IN1" s="2" t="s">
        <v>149</v>
      </c>
      <c r="IO1" s="2" t="s">
        <v>1</v>
      </c>
      <c r="IP1" s="2" t="s">
        <v>150</v>
      </c>
      <c r="IQ1" s="2" t="s">
        <v>1</v>
      </c>
      <c r="IR1" s="2" t="s">
        <v>151</v>
      </c>
      <c r="IS1" s="2" t="s">
        <v>1</v>
      </c>
      <c r="IT1" s="2" t="s">
        <v>152</v>
      </c>
      <c r="IU1" s="2" t="s">
        <v>1</v>
      </c>
      <c r="IV1" s="2" t="s">
        <v>153</v>
      </c>
      <c r="IW1" s="2" t="s">
        <v>1</v>
      </c>
      <c r="IX1" s="58" t="s">
        <v>71</v>
      </c>
      <c r="IY1" s="50" t="s">
        <v>72</v>
      </c>
      <c r="IZ1" s="50" t="s">
        <v>73</v>
      </c>
      <c r="JA1" s="50" t="s">
        <v>74</v>
      </c>
      <c r="JB1" s="4" t="s">
        <v>75</v>
      </c>
      <c r="JC1" s="5" t="s">
        <v>76</v>
      </c>
      <c r="JD1" s="6" t="s">
        <v>77</v>
      </c>
    </row>
    <row r="2" spans="1:265" s="7" customFormat="1" x14ac:dyDescent="0.25">
      <c r="A2" s="7" t="s">
        <v>78</v>
      </c>
      <c r="B2" s="8">
        <v>0.70048886975447511</v>
      </c>
      <c r="C2" s="9">
        <v>0.19879382781123037</v>
      </c>
      <c r="D2" s="8">
        <v>0.62651752088517787</v>
      </c>
      <c r="E2" s="9">
        <v>0.20757474280560878</v>
      </c>
      <c r="F2" s="9">
        <v>0.34067224046657135</v>
      </c>
      <c r="G2" s="9">
        <v>0.11730016576000445</v>
      </c>
      <c r="H2" s="9">
        <v>0.57603941268355141</v>
      </c>
      <c r="I2" s="9">
        <v>0.1614031883219848</v>
      </c>
      <c r="J2" s="10">
        <v>1.0635339664571668</v>
      </c>
      <c r="K2" s="9">
        <v>0.23505408460677713</v>
      </c>
      <c r="L2" s="10">
        <v>0.63870858906474126</v>
      </c>
      <c r="M2" s="9">
        <v>0.18179735707870803</v>
      </c>
      <c r="N2" s="9">
        <v>0.28894058902127467</v>
      </c>
      <c r="O2" s="9">
        <v>9.9923601255403269E-2</v>
      </c>
      <c r="P2" s="10">
        <v>1.7852096773754165</v>
      </c>
      <c r="Q2" s="9">
        <v>0.33366180474600665</v>
      </c>
      <c r="R2" s="9">
        <v>0.77487728775432796</v>
      </c>
      <c r="S2" s="9">
        <v>0.12245352594541845</v>
      </c>
      <c r="T2" s="10">
        <v>0.44023003104877223</v>
      </c>
      <c r="U2" s="9">
        <v>0.12419632599479048</v>
      </c>
      <c r="V2" s="9">
        <v>0.82940902978216247</v>
      </c>
      <c r="W2" s="9">
        <v>0.18149878797101099</v>
      </c>
      <c r="X2" s="10">
        <v>0.88900915907599831</v>
      </c>
      <c r="Y2" s="9">
        <v>0.19176104722302367</v>
      </c>
      <c r="Z2" s="9">
        <v>0.29494366867039151</v>
      </c>
      <c r="AA2" s="9">
        <v>5.8204541776872849E-2</v>
      </c>
      <c r="AB2" s="10">
        <v>0.22320837496481646</v>
      </c>
      <c r="AC2" s="9">
        <v>0.14319739647410487</v>
      </c>
      <c r="AD2" s="9">
        <v>0.31533268220753197</v>
      </c>
      <c r="AE2" s="9">
        <v>8.8502002762209098E-2</v>
      </c>
      <c r="AF2" s="9">
        <v>0.76747255291338867</v>
      </c>
      <c r="AG2" s="9">
        <v>0.18531445627236051</v>
      </c>
      <c r="AH2" s="9">
        <v>0.80710436224889148</v>
      </c>
      <c r="AI2" s="9">
        <v>0.26199290172370421</v>
      </c>
      <c r="AJ2" s="9">
        <v>8.9334581980258274E-2</v>
      </c>
      <c r="AK2" s="9">
        <v>2.0722778918685226E-3</v>
      </c>
      <c r="AL2" s="10">
        <v>0.14220839206341607</v>
      </c>
      <c r="AM2" s="9">
        <v>1.549493409837417E-2</v>
      </c>
      <c r="AN2" s="10">
        <v>0.49879875695666059</v>
      </c>
      <c r="AO2" s="9">
        <v>0.18648059934229361</v>
      </c>
      <c r="AP2" s="10">
        <v>0.81616307116131881</v>
      </c>
      <c r="AQ2" s="9">
        <v>0.16374006896015983</v>
      </c>
      <c r="AR2" s="9">
        <v>0.93626765171201154</v>
      </c>
      <c r="AS2" s="9">
        <v>0.24373093781221683</v>
      </c>
      <c r="AT2" s="10">
        <v>1.8780773555508909</v>
      </c>
      <c r="AU2" s="9">
        <v>0.27814567005685009</v>
      </c>
      <c r="AV2" s="10">
        <v>0.58542566524011763</v>
      </c>
      <c r="AW2" s="9">
        <v>0.14342632764169921</v>
      </c>
      <c r="AX2" s="9">
        <v>0.72428218094969832</v>
      </c>
      <c r="AY2" s="9">
        <v>7.4963340860746894E-2</v>
      </c>
      <c r="AZ2" s="10">
        <v>0.48908117870169193</v>
      </c>
      <c r="BA2" s="9">
        <v>0.10130799406839167</v>
      </c>
      <c r="BB2" s="9">
        <v>0.62068205054774905</v>
      </c>
      <c r="BC2" s="9">
        <v>0.17119659940888496</v>
      </c>
      <c r="BD2" s="9">
        <v>0.47330035823528832</v>
      </c>
      <c r="BE2" s="9">
        <v>1.9433888520466062E-2</v>
      </c>
      <c r="BF2" s="9">
        <v>1.2427895849801525</v>
      </c>
      <c r="BG2" s="9">
        <v>0.16712531975675038</v>
      </c>
      <c r="BH2" s="9">
        <v>0.80470865843675543</v>
      </c>
      <c r="BI2" s="9">
        <v>0.27335258642989019</v>
      </c>
      <c r="BJ2" s="9">
        <v>0.65690536360230189</v>
      </c>
      <c r="BK2" s="9">
        <v>0.12449765844217375</v>
      </c>
      <c r="BL2" s="9">
        <v>0.93342570470679098</v>
      </c>
      <c r="BM2" s="9">
        <v>0.17775880428493937</v>
      </c>
      <c r="BN2" s="10">
        <v>0.5661752991240756</v>
      </c>
      <c r="BO2" s="9">
        <v>0.14774143071424239</v>
      </c>
      <c r="BP2" s="8">
        <v>0.37557915339040721</v>
      </c>
      <c r="BQ2" s="9">
        <v>5.8730463905175057E-2</v>
      </c>
      <c r="BR2" s="10">
        <v>1.1054522389773385</v>
      </c>
      <c r="BS2" s="9">
        <v>0.32072910598499416</v>
      </c>
      <c r="BT2" s="10">
        <v>0.55813258395270271</v>
      </c>
      <c r="BU2" s="9">
        <v>9.343567468577961E-2</v>
      </c>
      <c r="BV2" s="10">
        <v>0.60490816503680667</v>
      </c>
      <c r="BW2" s="9">
        <v>0.109378276107317</v>
      </c>
      <c r="BX2" s="9">
        <v>0.38537870061660678</v>
      </c>
      <c r="BY2" s="9">
        <v>1.0204275031360555E-2</v>
      </c>
      <c r="BZ2" s="9">
        <v>0.84333719041465938</v>
      </c>
      <c r="CA2" s="9">
        <v>0.2375514200000971</v>
      </c>
      <c r="CB2" s="9">
        <v>0.42118524573451971</v>
      </c>
      <c r="CC2" s="9">
        <v>0.23981447499387995</v>
      </c>
      <c r="CD2" s="9">
        <v>1.2318616599052061</v>
      </c>
      <c r="CE2" s="9">
        <v>0.22404498477505747</v>
      </c>
      <c r="CF2" s="10">
        <v>1.3103620665756746</v>
      </c>
      <c r="CG2" s="9">
        <v>0.20424156882471184</v>
      </c>
      <c r="CH2" s="10">
        <v>1.2240257279473947</v>
      </c>
      <c r="CI2" s="9">
        <v>0.25236465502190153</v>
      </c>
      <c r="CJ2" s="8">
        <v>0.83914929452513143</v>
      </c>
      <c r="CK2" s="11">
        <v>0.2083641503511893</v>
      </c>
      <c r="CL2" s="9">
        <v>1.0577361064832538</v>
      </c>
      <c r="CM2" s="9">
        <v>0.15778688996394563</v>
      </c>
      <c r="CN2" s="8">
        <v>0.7819792437400972</v>
      </c>
      <c r="CO2" s="9">
        <v>0.20917158374530662</v>
      </c>
      <c r="CP2" s="9">
        <v>0.73952394247377651</v>
      </c>
      <c r="CQ2" s="9">
        <v>0.16308860160047486</v>
      </c>
      <c r="CR2" s="10">
        <v>1.0793639104152488</v>
      </c>
      <c r="CS2" s="9">
        <v>0.28708216405441328</v>
      </c>
      <c r="CT2" s="9">
        <v>0.67342030681720133</v>
      </c>
      <c r="CU2" s="9">
        <v>0.11335819667306959</v>
      </c>
      <c r="CV2" s="10">
        <v>0.94614245640136996</v>
      </c>
      <c r="CW2" s="9">
        <v>0.15738750437812821</v>
      </c>
      <c r="CX2" s="10">
        <v>0.60472316174725393</v>
      </c>
      <c r="CY2" s="9">
        <v>0.17189446658010352</v>
      </c>
      <c r="CZ2" s="10">
        <v>0.57787010904892333</v>
      </c>
      <c r="DA2" s="9">
        <v>0.19150251988078101</v>
      </c>
      <c r="DB2" s="9">
        <v>0.33013633454434654</v>
      </c>
      <c r="DC2" s="9">
        <v>4.9180548244010129E-2</v>
      </c>
      <c r="DD2" s="9">
        <v>0.62308589645507861</v>
      </c>
      <c r="DE2" s="9">
        <v>0.11014541012975727</v>
      </c>
      <c r="DF2" s="8">
        <v>0.90423370375507339</v>
      </c>
      <c r="DG2" s="9">
        <v>0.26657804259836165</v>
      </c>
      <c r="DH2" s="8">
        <v>1.0513695891572941</v>
      </c>
      <c r="DI2" s="9">
        <v>0.10999167658806801</v>
      </c>
      <c r="DJ2" s="10">
        <v>1.3819810118477973</v>
      </c>
      <c r="DK2" s="9">
        <v>0.32021059796939133</v>
      </c>
      <c r="DL2" s="9">
        <v>1.2925617775802036</v>
      </c>
      <c r="DM2" s="9">
        <v>0.19977509615005642</v>
      </c>
      <c r="DN2" s="10">
        <v>1.2652641226350387</v>
      </c>
      <c r="DO2" s="9">
        <v>3.1964841287498894E-2</v>
      </c>
      <c r="DP2" s="10">
        <v>1.1031056249339986</v>
      </c>
      <c r="DQ2" s="9">
        <v>0.18960801694180465</v>
      </c>
      <c r="DR2" s="9">
        <v>1.324288834790847</v>
      </c>
      <c r="DS2" s="9">
        <v>0.17837667190151099</v>
      </c>
      <c r="DT2" s="10">
        <v>0.90069142253481749</v>
      </c>
      <c r="DU2" s="9">
        <v>0.16015135112493009</v>
      </c>
      <c r="DV2" s="8">
        <v>1.4582161041472637</v>
      </c>
      <c r="DW2" s="11">
        <v>0.18818812175635205</v>
      </c>
      <c r="DX2" s="9">
        <v>1.1349892949814269</v>
      </c>
      <c r="DY2" s="9">
        <v>0.24357903332595515</v>
      </c>
      <c r="DZ2" s="8">
        <v>0.89183965786621044</v>
      </c>
      <c r="EA2" s="11">
        <v>3.1540889465841687E-2</v>
      </c>
      <c r="EB2" s="10">
        <v>1.3363496026485939</v>
      </c>
      <c r="EC2" s="9">
        <v>0.13342645343903653</v>
      </c>
      <c r="ED2" s="9">
        <v>0.58311121696074253</v>
      </c>
      <c r="EE2" s="9">
        <v>2.0337335951995286E-2</v>
      </c>
      <c r="EF2" s="9">
        <v>0.91817469293472342</v>
      </c>
      <c r="EG2" s="9">
        <v>8.0287472363891596E-2</v>
      </c>
      <c r="EH2" s="10">
        <v>-0.10643335311650526</v>
      </c>
      <c r="EI2" s="9">
        <v>1.1498258381982393E-3</v>
      </c>
      <c r="EJ2" s="10">
        <v>0.73876979280934785</v>
      </c>
      <c r="EK2" s="9">
        <v>4.2080572715680553E-2</v>
      </c>
      <c r="EL2" s="53">
        <v>0.96078992994900803</v>
      </c>
      <c r="EM2" s="20">
        <v>0.35003218162699767</v>
      </c>
      <c r="EN2" s="26">
        <v>0.80650394440286743</v>
      </c>
      <c r="EO2" s="13">
        <v>0.29907603964744972</v>
      </c>
      <c r="EP2" s="13">
        <v>0.42798428919534842</v>
      </c>
      <c r="EQ2" s="13">
        <v>0.10570574916822743</v>
      </c>
      <c r="ER2" s="15">
        <v>1.6025461317124818</v>
      </c>
      <c r="ES2" s="15">
        <v>0.46722269583857473</v>
      </c>
      <c r="ET2" s="18">
        <v>1.0789239310472323</v>
      </c>
      <c r="EU2" s="15">
        <v>0.18699798099678211</v>
      </c>
      <c r="EV2" s="18">
        <v>1.1880152049437331</v>
      </c>
      <c r="EW2" s="15">
        <v>0.24953150778055502</v>
      </c>
      <c r="EX2" s="15">
        <v>0.80912135562002196</v>
      </c>
      <c r="EY2" s="15">
        <v>0.24137726246016747</v>
      </c>
      <c r="EZ2" s="15">
        <v>0.48211611625785167</v>
      </c>
      <c r="FA2" s="15">
        <v>9.1297408105020073E-2</v>
      </c>
      <c r="FB2" s="18">
        <v>1.0026041731751476</v>
      </c>
      <c r="FC2" s="15">
        <v>0.26438812865787092</v>
      </c>
      <c r="FD2" s="18">
        <v>0.64413281295471903</v>
      </c>
      <c r="FE2" s="15">
        <v>0.20356167181639334</v>
      </c>
      <c r="FF2" s="18">
        <v>0.51244916064514701</v>
      </c>
      <c r="FG2" s="15">
        <v>0.10403759680181102</v>
      </c>
      <c r="FH2" s="18">
        <v>0.62233469022779409</v>
      </c>
      <c r="FI2" s="15">
        <v>0.13627265594464086</v>
      </c>
      <c r="FJ2" s="18">
        <v>0.61662211212643125</v>
      </c>
      <c r="FK2" s="15">
        <v>0.15599421933148239</v>
      </c>
      <c r="FL2" s="15">
        <v>0.23280554929492842</v>
      </c>
      <c r="FM2" s="15">
        <v>4.6192058234054527E-2</v>
      </c>
      <c r="FN2" s="18">
        <v>0.62658122804906913</v>
      </c>
      <c r="FO2" s="15">
        <v>0.11163534549423156</v>
      </c>
      <c r="FP2" s="18">
        <v>1.1540309458406723</v>
      </c>
      <c r="FQ2" s="15">
        <v>0.32857917876510989</v>
      </c>
      <c r="FR2" s="18">
        <v>0.75778533751032962</v>
      </c>
      <c r="FS2" s="15">
        <v>0.21133190207757641</v>
      </c>
      <c r="FT2" s="15">
        <v>1.013763773679504</v>
      </c>
      <c r="FU2" s="15">
        <v>0.28412492892231678</v>
      </c>
      <c r="FV2" s="15">
        <v>0.98861352706220529</v>
      </c>
      <c r="FW2" s="15">
        <v>0.24960484441743686</v>
      </c>
      <c r="FX2" s="15">
        <v>0.58073548167165179</v>
      </c>
      <c r="FY2" s="15">
        <v>0.23196487591912213</v>
      </c>
      <c r="FZ2" s="17">
        <v>0.59736496705472719</v>
      </c>
      <c r="GA2" s="15">
        <v>0.15376449031690306</v>
      </c>
      <c r="GB2" s="17">
        <v>0.88370962483294035</v>
      </c>
      <c r="GC2" s="15">
        <v>0.13831561348497212</v>
      </c>
      <c r="GD2" s="17">
        <v>0.47001457865433466</v>
      </c>
      <c r="GE2" s="15">
        <v>0.18758342261621413</v>
      </c>
      <c r="GF2" s="15">
        <v>1.0573899308233146</v>
      </c>
      <c r="GG2" s="15">
        <v>0.30521904181248111</v>
      </c>
      <c r="GH2" s="15">
        <v>0.56666038318327072</v>
      </c>
      <c r="GI2" s="15">
        <v>0.21293980497682963</v>
      </c>
      <c r="GJ2" s="18">
        <v>0.62727157578717774</v>
      </c>
      <c r="GK2" s="15">
        <v>0.18791930023096662</v>
      </c>
      <c r="GL2" s="18">
        <v>0.97137195385462671</v>
      </c>
      <c r="GM2" s="15">
        <v>0.1881336937824738</v>
      </c>
      <c r="GN2" s="27">
        <v>0.75639093230020593</v>
      </c>
      <c r="GO2" s="28">
        <v>0.22722461175923467</v>
      </c>
      <c r="GP2" s="29">
        <v>1.0180822668761791</v>
      </c>
      <c r="GQ2" s="28">
        <v>0.22525255390274121</v>
      </c>
      <c r="GR2" s="27">
        <v>1.0032946354599277</v>
      </c>
      <c r="GS2" s="28">
        <v>0.25458952178882838</v>
      </c>
      <c r="GT2" s="29">
        <v>0.59790356807809253</v>
      </c>
      <c r="GU2" s="28">
        <v>9.849589795758501E-2</v>
      </c>
      <c r="GV2" s="27">
        <v>1.0121520867319664</v>
      </c>
      <c r="GW2" s="28">
        <v>0.15948245053596366</v>
      </c>
      <c r="GX2" s="27">
        <v>0.59694582635965188</v>
      </c>
      <c r="GY2" s="28">
        <v>0.16077397359906603</v>
      </c>
      <c r="GZ2" s="15">
        <v>1.1388728035272799</v>
      </c>
      <c r="HA2" s="15">
        <v>0.25019508172844251</v>
      </c>
      <c r="HB2" s="18">
        <v>1.2766870436431652</v>
      </c>
      <c r="HC2" s="15">
        <v>0.36123747549233726</v>
      </c>
      <c r="HD2" s="15">
        <v>1.567268498233567</v>
      </c>
      <c r="HE2" s="15">
        <v>8.9670542639681217E-2</v>
      </c>
      <c r="HF2" s="18">
        <v>1.1150739605589901</v>
      </c>
      <c r="HG2" s="15">
        <v>0.26117015474022159</v>
      </c>
      <c r="HH2" s="15">
        <v>1.0164998636510321</v>
      </c>
      <c r="HI2" s="15">
        <v>0.22187846844215678</v>
      </c>
      <c r="HJ2" s="15">
        <v>0.9326642807858001</v>
      </c>
      <c r="HK2" s="15">
        <v>8.7757273158362237E-2</v>
      </c>
      <c r="HL2" s="57">
        <v>1.24</v>
      </c>
      <c r="HM2" s="1">
        <v>0.6</v>
      </c>
      <c r="HN2" s="6">
        <v>1</v>
      </c>
      <c r="HO2" s="7">
        <v>0.55000000000000004</v>
      </c>
      <c r="HP2" s="6">
        <v>1.02</v>
      </c>
      <c r="HQ2" s="38">
        <v>0.19</v>
      </c>
      <c r="HR2" s="5">
        <v>1.1399999999999999</v>
      </c>
      <c r="HS2" s="7">
        <v>0.45</v>
      </c>
      <c r="HT2" s="7">
        <v>1.32</v>
      </c>
      <c r="HU2" s="7">
        <v>0.56999999999999995</v>
      </c>
      <c r="HV2" s="6">
        <v>1.47</v>
      </c>
      <c r="HW2" s="7">
        <v>0.54</v>
      </c>
      <c r="HX2" s="5">
        <v>1.32</v>
      </c>
      <c r="HY2" s="7">
        <v>0.38</v>
      </c>
      <c r="HZ2" s="6">
        <v>1.54</v>
      </c>
      <c r="IA2" s="7">
        <v>0.59</v>
      </c>
      <c r="IB2" s="7">
        <v>0.72</v>
      </c>
      <c r="IC2" s="7">
        <v>0.18</v>
      </c>
      <c r="ID2" s="7">
        <v>0.42</v>
      </c>
      <c r="IE2" s="7">
        <v>0.18</v>
      </c>
      <c r="IF2" s="7">
        <v>1.1200000000000001</v>
      </c>
      <c r="IG2" s="7">
        <v>0.35</v>
      </c>
      <c r="IH2" s="7">
        <v>0.85</v>
      </c>
      <c r="II2" s="7">
        <v>0.28999999999999998</v>
      </c>
      <c r="IJ2" s="5">
        <v>1.52</v>
      </c>
      <c r="IK2" s="7">
        <v>0.42</v>
      </c>
      <c r="IL2" s="7">
        <v>0.59</v>
      </c>
      <c r="IM2" s="7">
        <v>0.18</v>
      </c>
      <c r="IN2" s="5">
        <v>1.51</v>
      </c>
      <c r="IO2" s="7">
        <v>0.37</v>
      </c>
      <c r="IP2" s="5">
        <v>1.74</v>
      </c>
      <c r="IQ2" s="7">
        <v>0.34</v>
      </c>
      <c r="IR2" s="5">
        <v>1.57</v>
      </c>
      <c r="IS2" s="7">
        <v>0.47</v>
      </c>
      <c r="IT2" s="7">
        <v>1.23</v>
      </c>
      <c r="IU2" s="38">
        <v>0.28000000000000003</v>
      </c>
      <c r="IV2" s="7">
        <v>1.78</v>
      </c>
      <c r="IW2" s="7">
        <v>0.31</v>
      </c>
      <c r="IX2" s="59">
        <f>AVERAGE(B2,D2,F2,H2,J2,L2,N2,P2,R2,T2,V2,X2,Z2,AB2,AD2,AF2,AH2,AJ2,AL2,AN2,AP2,AR2,AT2,AV2,AX2,AZ2,BB2,BD2,BF2,BH2,BJ2,BL2,BN2,BP2,BR2,BT2,BV2,BX2,BZ2,CB2,CD2,CF2,CH2,CJ2,CL2,CN2,CP2,CR2,CT2,CV2,CX2,CZ2,DB2,DD2,DF2,DH2,DJ2,DL2,DN2,DP2,DR2,DT2,DV2,DX2,DZ2,EB2,ED2,EF2,EH2,EJ2,EL2,EN2,EP2,ER2,ET2,EV2,EX2,EZ2,FB2,FD2,FF2,FH2,FJ2,FL2,FN2,FP2,FR2,FT2,FV2,FX2,FZ2,GB2,GD2,GF2,GH2,GJ2,GL2,GN2,GP2,GR2,GT2,GV2,GX2,GZ2,HB2,HD2,HF2,HH2,HJ2,HL2,HN2,HP2,HR2,HT2,HV2,HX2,HZ2,IB2,ID2,IF2,IH2,IJ2,IL2,IN2,IP2,IR2,IT2,IV2)</f>
        <v>0.87285366356059457</v>
      </c>
      <c r="IY2" s="12">
        <f>AVERAGE(C2,E2,G2,I2,K2,M2,O2,Q2,S2,U2,W2,Y2,AA2,AC2,AE2,AG2,AI2,AK2,AM2,AO2,AQ2,AS2,AU2,AW2,AY2,BA2,BC2,BE2,BG2,BI2,BK2,BM2,BO2,BQ2,BS2,BU2,BW2,BY2,CA2,CC2,CE2,CG2,CI2,CK2,CM2,CO2,CQ2,CS2,CU2,CW2,CY2,DA2,DC2,DE2,DG2,DI2,DK2,DM2,DO2,DQ2,DS2,DU2,DW2,DY2,EA2,EC2,EE2,EG2,EI2,EK2,EM2,EO2,EQ2,ES2,EU2,EW2,EY2,FA2,FC2,FE2,FG2,FI2,FK2,FM2,FO2,FQ2,FS2,FU2,FW2,FY2,GA2,GC2,GE2,GG2,GI2,GK2,GM2,GO2,GQ2,GS2,GU2,GW2,GY2,HA2,HC2,HE2,HG2,HI2,HK2,HM2,HO2,HQ2,HS2,HU2,HW2,HY2,IA2,IC2,IE2,IG2,II2,IK2,IM2,IO2,IQ2,IS2,IU2)</f>
        <v>0.20449080894598801</v>
      </c>
      <c r="IZ2" s="12">
        <f>STDEV(B2,D2,F2,H2,J2,L2,N2,P2,R2,T2,V2,X2,Z2,AB2,AD2,AF2,AH2,AJ2,AL2,AN2,AP2,AR2,AT2,AV2,AX2,AZ2,BB2,BD2,BF2,BH2,BJ2,BL2,BN2,BP2,BR2,BT2,BV2,BX2,BZ2,CB2,CD2,CF2,CH2,CJ2,CL2,CN2,CP2,CR2,CT2,CV2,CX2,CZ2,DB2,DD2,DF2,DH2,DJ2,DL2,DN2,DP2,DR2,DT2,DV2,DX2,DZ2,EB2,ED2,EF2,EH2,EJ2,EL2,EN2,EP2,ER2,ET2,EV2,EX2,EZ2,FB2,FD2,FF2,FH2,FJ2,FL2,FN2,FP2,FR2,FT2,FV2,FX2,FZ2,GB2,GD2,GF2,GH2,GJ2,GL2,GN2,GP2,GR2,GT2,GV2,GX2,GZ2,HB2,HD2,HF2,HH2,HJ2,HL2,HN2,HP2,HR2,HT2,HV2,HX2,HZ2,IB2,ID2,IF2,IH2,IJ2,IL2,IN2,IP2,IR2,IT2,IV2)</f>
        <v>0.38681831521733223</v>
      </c>
      <c r="JA2" s="12">
        <f>STDEV(C2,E2,G2,I2,K2,M2,O2,Q2,S2,U2,W2,Y2,AA2,AC2,AE2,AG2,AI2,AK2,AM2,AO2,AQ2,AS2,AU2,AW2,AY2,BA2,BC2,BE2,BG2,BI2,BK2,BM2,BO2,BQ2,BS2,BU2,BW2,BY2,CA2,CC2,CE2,CG2,CI2,CK2,CM2,CO2,CQ2,CS2,CU2,CW2,CY2,DA2,DC2,DE2,DG2,DI2,DK2,DM2,DO2,DQ2,DS2,DU2,DW2,DY2,EA2,EC2,EE2,EG2,EI2,EK2,EM2,EO2,EQ2,ES2,EU2,EW2,EY2,FA2,FC2,FE2,FG2,FI2,FK2,FM2,FO2,FQ2,FS2,FU2,FW2,FY2,GA2,GC2,GE2,GG2,GI2,GK2,GM2,GO2,GQ2,GS2,GU2,GW2,GY2,HA2,HC2,HE2,HG2,HI2,HK2,HM2,HO2,HQ2,HS2,HU2,HW2,HY2,IA2,IC2,IE2,IG2,II2,IK2,IM2,IO2,IQ2,IS2,IU2)</f>
        <v>0.1224406798678284</v>
      </c>
      <c r="JB2" s="7">
        <v>3</v>
      </c>
      <c r="JC2" s="7">
        <v>29</v>
      </c>
      <c r="JD2" s="7">
        <v>9</v>
      </c>
    </row>
    <row r="3" spans="1:265" s="7" customFormat="1" x14ac:dyDescent="0.25">
      <c r="A3" s="7" t="s">
        <v>79</v>
      </c>
      <c r="B3" s="9">
        <v>0.56910563748676568</v>
      </c>
      <c r="C3" s="11">
        <v>0.24534343075589116</v>
      </c>
      <c r="D3" s="9">
        <v>0.4977665256979904</v>
      </c>
      <c r="E3" s="9">
        <v>0.20729037078008991</v>
      </c>
      <c r="F3" s="9">
        <v>0.26948386756667708</v>
      </c>
      <c r="G3" s="11">
        <v>0.22603909601066116</v>
      </c>
      <c r="H3" s="10">
        <v>0.48627714904945135</v>
      </c>
      <c r="I3" s="9">
        <v>0.12626329489422239</v>
      </c>
      <c r="J3" s="9">
        <v>1.2802305716307423</v>
      </c>
      <c r="K3" s="9">
        <v>0.36400135299582365</v>
      </c>
      <c r="L3" s="9">
        <v>0.7194085133051249</v>
      </c>
      <c r="M3" s="9">
        <v>0.35415529075752128</v>
      </c>
      <c r="N3" s="9">
        <v>0.31109856355808446</v>
      </c>
      <c r="O3" s="9">
        <v>0.23451282976619076</v>
      </c>
      <c r="P3" s="9">
        <v>2.0783102307844095</v>
      </c>
      <c r="Q3" s="9">
        <v>0.51256543687254819</v>
      </c>
      <c r="R3" s="9">
        <v>0.71678278500574522</v>
      </c>
      <c r="S3" s="9">
        <v>0.14125741412036208</v>
      </c>
      <c r="T3" s="9">
        <v>0.63488106433899205</v>
      </c>
      <c r="U3" s="9">
        <v>0.35103147909698768</v>
      </c>
      <c r="V3" s="8">
        <v>0.95809456945877181</v>
      </c>
      <c r="W3" s="11">
        <v>0.28345493986317316</v>
      </c>
      <c r="X3" s="9">
        <v>0.91021881204258892</v>
      </c>
      <c r="Y3" s="9">
        <v>0.17586251163132441</v>
      </c>
      <c r="Z3" s="9">
        <v>0.53008033740314486</v>
      </c>
      <c r="AA3" s="8">
        <v>0.35151599237856973</v>
      </c>
      <c r="AB3" s="9">
        <v>0.68452221270331992</v>
      </c>
      <c r="AC3" s="11">
        <v>0.36907193931640098</v>
      </c>
      <c r="AD3" s="10">
        <v>0.20758834840068394</v>
      </c>
      <c r="AE3" s="9">
        <v>4.940574728642249E-2</v>
      </c>
      <c r="AF3" s="10">
        <v>0.76442690141953895</v>
      </c>
      <c r="AG3" s="9">
        <v>0.24305894893432628</v>
      </c>
      <c r="AH3" s="10">
        <v>0.79511745311477078</v>
      </c>
      <c r="AI3" s="9">
        <v>0.3470196543256418</v>
      </c>
      <c r="AJ3" s="8">
        <v>0.18642135882087921</v>
      </c>
      <c r="AK3" s="11">
        <v>2.6397071362284804E-2</v>
      </c>
      <c r="AL3" s="9">
        <v>0.21117368852394308</v>
      </c>
      <c r="AM3" s="9">
        <v>6.1408297985190395E-2</v>
      </c>
      <c r="AN3" s="9">
        <v>0.68152972909776777</v>
      </c>
      <c r="AO3" s="9">
        <v>0.34921110338145001</v>
      </c>
      <c r="AP3" s="9">
        <v>0.91511279458022865</v>
      </c>
      <c r="AQ3" s="9">
        <v>0.2364196686525982</v>
      </c>
      <c r="AR3" s="8">
        <v>1.2290704416830485</v>
      </c>
      <c r="AS3" s="11">
        <v>0.38170291913156368</v>
      </c>
      <c r="AT3" s="9">
        <v>2.5029233319755231</v>
      </c>
      <c r="AU3" s="9">
        <v>0.51364206528008272</v>
      </c>
      <c r="AV3" s="9">
        <v>0.73621282410280553</v>
      </c>
      <c r="AW3" s="9">
        <v>0.28062883911607683</v>
      </c>
      <c r="AX3" s="10">
        <v>0.50226492546326218</v>
      </c>
      <c r="AY3" s="9">
        <v>3.3782235791586325E-2</v>
      </c>
      <c r="AZ3" s="9">
        <v>0.50373964419924622</v>
      </c>
      <c r="BA3" s="9">
        <v>0.15657512373388183</v>
      </c>
      <c r="BB3" s="8">
        <v>0.88834439716359503</v>
      </c>
      <c r="BC3" s="11">
        <v>0.36174140708741925</v>
      </c>
      <c r="BD3" s="10">
        <v>0.33962033103703687</v>
      </c>
      <c r="BE3" s="9">
        <v>1.3353502595962742E-2</v>
      </c>
      <c r="BF3" s="10">
        <v>1.2267317706926681</v>
      </c>
      <c r="BG3" s="11">
        <v>0.21870790176005411</v>
      </c>
      <c r="BH3" s="8">
        <v>0.86525542133861177</v>
      </c>
      <c r="BI3" s="11">
        <v>0.3570521497820684</v>
      </c>
      <c r="BJ3" s="10">
        <v>0.55395827317240565</v>
      </c>
      <c r="BK3" s="9">
        <v>0.10699575994959958</v>
      </c>
      <c r="BL3" s="8">
        <v>1.1018765516211699</v>
      </c>
      <c r="BM3" s="9">
        <v>0.3690945527220455</v>
      </c>
      <c r="BN3" s="9">
        <v>0.75048326215055028</v>
      </c>
      <c r="BO3" s="9">
        <v>0.31322236761997208</v>
      </c>
      <c r="BP3" s="9">
        <v>0.29576183731033867</v>
      </c>
      <c r="BQ3" s="9">
        <v>6.6379757898702693E-2</v>
      </c>
      <c r="BR3" s="9">
        <v>1.1486029304798639</v>
      </c>
      <c r="BS3" s="9">
        <v>0.40913973966374578</v>
      </c>
      <c r="BT3" s="9">
        <v>0.69604333363972504</v>
      </c>
      <c r="BU3" s="9">
        <v>0.29061118197112762</v>
      </c>
      <c r="BV3" s="9">
        <v>0.80106580343695688</v>
      </c>
      <c r="BW3" s="9">
        <v>0.32005041485137231</v>
      </c>
      <c r="BX3" s="9">
        <v>0.32810191294424446</v>
      </c>
      <c r="BY3" s="9">
        <v>5.6626022784518754E-3</v>
      </c>
      <c r="BZ3" s="10">
        <v>0.83930953582332113</v>
      </c>
      <c r="CA3" s="9">
        <v>0.26409412680265937</v>
      </c>
      <c r="CB3" s="10">
        <v>0.36117628624107379</v>
      </c>
      <c r="CC3" s="9">
        <v>0.34223974298950227</v>
      </c>
      <c r="CD3" s="8">
        <v>1.3563169930048966</v>
      </c>
      <c r="CE3" s="11">
        <v>0.27548612548724877</v>
      </c>
      <c r="CF3" s="9">
        <v>1.5391832427489573</v>
      </c>
      <c r="CG3" s="9">
        <v>0.28115492203038961</v>
      </c>
      <c r="CH3" s="9">
        <v>1.5465762366471072</v>
      </c>
      <c r="CI3" s="9">
        <v>0.38501836706206982</v>
      </c>
      <c r="CJ3" s="9">
        <v>0.55391591098803605</v>
      </c>
      <c r="CK3" s="9">
        <v>0.19496834684542905</v>
      </c>
      <c r="CL3" s="8">
        <v>1.0791926650214232</v>
      </c>
      <c r="CM3" s="11">
        <v>0.1795809981800735</v>
      </c>
      <c r="CN3" s="9">
        <v>0.76200076354649482</v>
      </c>
      <c r="CO3" s="11">
        <v>0.30219442551124281</v>
      </c>
      <c r="CP3" s="9">
        <v>0.99338107194572411</v>
      </c>
      <c r="CQ3" s="9">
        <v>0.35601258443826811</v>
      </c>
      <c r="CR3" s="9">
        <v>1.1479407988959847</v>
      </c>
      <c r="CS3" s="9">
        <v>0.36087512815522665</v>
      </c>
      <c r="CT3" s="10">
        <v>0.41470697455031169</v>
      </c>
      <c r="CU3" s="9">
        <v>6.7620327753896217E-2</v>
      </c>
      <c r="CV3" s="9">
        <v>1.0967506604057364</v>
      </c>
      <c r="CW3" s="9">
        <v>0.24189597927668388</v>
      </c>
      <c r="CX3" s="9">
        <v>0.77496782046706181</v>
      </c>
      <c r="CY3" s="9">
        <v>0.34850265054318819</v>
      </c>
      <c r="CZ3" s="9">
        <v>0.5824780481629277</v>
      </c>
      <c r="DA3" s="9">
        <v>0.24802511282030698</v>
      </c>
      <c r="DB3" s="9">
        <v>0.29504450531592902</v>
      </c>
      <c r="DC3" s="9">
        <v>6.6146556195580977E-2</v>
      </c>
      <c r="DD3" s="10">
        <v>0.50212026849129632</v>
      </c>
      <c r="DE3" s="9">
        <v>0.12008997113168801</v>
      </c>
      <c r="DF3" s="9">
        <v>0.82935106310743467</v>
      </c>
      <c r="DG3" s="9">
        <v>0.24273461115823264</v>
      </c>
      <c r="DH3" s="9">
        <v>0.84905311962698582</v>
      </c>
      <c r="DI3" s="9">
        <v>0.14934837945404045</v>
      </c>
      <c r="DJ3" s="9">
        <v>1.5762625027271751</v>
      </c>
      <c r="DK3" s="9">
        <v>0.44004455058697728</v>
      </c>
      <c r="DL3" s="8">
        <v>1.503257509651184</v>
      </c>
      <c r="DM3" s="11">
        <v>0.31913455410448249</v>
      </c>
      <c r="DN3" s="9">
        <v>2.8230349775850012</v>
      </c>
      <c r="DO3" s="9">
        <v>0.1376818457405273</v>
      </c>
      <c r="DP3" s="9">
        <v>1.3276197149592825</v>
      </c>
      <c r="DQ3" s="9">
        <v>0.30711921575333734</v>
      </c>
      <c r="DR3" s="8">
        <v>1.4280524014789591</v>
      </c>
      <c r="DS3" s="11">
        <v>0.27496432591770298</v>
      </c>
      <c r="DT3" s="8">
        <v>1.0260254514923983</v>
      </c>
      <c r="DU3" s="9">
        <v>0.25556025843522129</v>
      </c>
      <c r="DV3" s="9">
        <v>1.3235891067503147</v>
      </c>
      <c r="DW3" s="9">
        <v>0.1858700649308595</v>
      </c>
      <c r="DX3" s="9">
        <v>1.4139062397474114</v>
      </c>
      <c r="DY3" s="11">
        <v>0.36753779758300698</v>
      </c>
      <c r="DZ3" s="9">
        <v>0.68994712337078634</v>
      </c>
      <c r="EA3" s="9">
        <v>1.3637146313606258E-2</v>
      </c>
      <c r="EB3" s="9">
        <v>1.4845980666994369</v>
      </c>
      <c r="EC3" s="9">
        <v>0.24545282644684735</v>
      </c>
      <c r="ED3" s="8">
        <v>0.60027083632124312</v>
      </c>
      <c r="EE3" s="11">
        <v>2.904408872389453E-2</v>
      </c>
      <c r="EF3" s="8">
        <v>1.2030336583636221</v>
      </c>
      <c r="EG3" s="9">
        <v>0.11633928653962486</v>
      </c>
      <c r="EH3" s="9">
        <v>0.45594722838081331</v>
      </c>
      <c r="EI3" s="9">
        <v>3.8997279486827852E-2</v>
      </c>
      <c r="EJ3" s="9">
        <v>1.0345582139779288</v>
      </c>
      <c r="EK3" s="9">
        <v>7.9350787909100259E-2</v>
      </c>
      <c r="EL3" s="54">
        <v>1.0935642104116161</v>
      </c>
      <c r="EM3" s="13">
        <v>0.52888217511334079</v>
      </c>
      <c r="EN3" s="14">
        <v>0.62937481156898123</v>
      </c>
      <c r="EO3" s="13">
        <v>0.29097453542320356</v>
      </c>
      <c r="EP3" s="14">
        <v>0.3309885685571296</v>
      </c>
      <c r="EQ3" s="13">
        <v>0.13255826384649197</v>
      </c>
      <c r="ER3" s="15">
        <v>1.569129466166709</v>
      </c>
      <c r="ES3" s="16">
        <v>0.50844145809683505</v>
      </c>
      <c r="ET3" s="15">
        <v>1.6046458203462366</v>
      </c>
      <c r="EU3" s="15">
        <v>0.45944395463892324</v>
      </c>
      <c r="EV3" s="15">
        <v>1.5191346403890114</v>
      </c>
      <c r="EW3" s="15">
        <v>0.38015894594180805</v>
      </c>
      <c r="EX3" s="17">
        <v>1.0363495006937666</v>
      </c>
      <c r="EY3" s="15">
        <v>0.22594267406836299</v>
      </c>
      <c r="EZ3" s="18">
        <v>0.30894948191721172</v>
      </c>
      <c r="FA3" s="15">
        <v>7.0565368314270849E-2</v>
      </c>
      <c r="FB3" s="13">
        <v>1.0988343051522167</v>
      </c>
      <c r="FC3" s="15">
        <v>0.40482131576084845</v>
      </c>
      <c r="FD3" s="13">
        <v>0.69181356960891338</v>
      </c>
      <c r="FE3" s="13">
        <v>0.330512969079302</v>
      </c>
      <c r="FF3" s="13">
        <v>0.54998084964923799</v>
      </c>
      <c r="FG3" s="13">
        <v>0.14916904423355273</v>
      </c>
      <c r="FH3" s="13">
        <v>1.0091557270618214</v>
      </c>
      <c r="FI3" s="13">
        <v>0.4151911000873762</v>
      </c>
      <c r="FJ3" s="13">
        <v>0.69813698322777729</v>
      </c>
      <c r="FK3" s="13">
        <v>0.25171612168315272</v>
      </c>
      <c r="FL3" s="13">
        <v>0.21756094745195853</v>
      </c>
      <c r="FM3" s="13">
        <v>6.2041681237988568E-2</v>
      </c>
      <c r="FN3" s="13">
        <v>1.0023525157128399</v>
      </c>
      <c r="FO3" s="13">
        <v>0.33263591747754129</v>
      </c>
      <c r="FP3" s="13">
        <v>1.3526681095316879</v>
      </c>
      <c r="FQ3" s="13">
        <v>0.47720241137894104</v>
      </c>
      <c r="FR3" s="13">
        <v>0.75813995608037943</v>
      </c>
      <c r="FS3" s="13">
        <v>0.23194364635587136</v>
      </c>
      <c r="FT3" s="26">
        <v>1.1446190254980033</v>
      </c>
      <c r="FU3" s="30">
        <v>0.41004810135239594</v>
      </c>
      <c r="FV3" s="18">
        <v>0.85354857712094523</v>
      </c>
      <c r="FW3" s="15">
        <v>0.21070209887316604</v>
      </c>
      <c r="FX3" s="17">
        <v>0.68870916884152611</v>
      </c>
      <c r="FY3" s="16">
        <v>0.4268304619304425</v>
      </c>
      <c r="FZ3" s="15">
        <v>0.52635500564360405</v>
      </c>
      <c r="GA3" s="15">
        <v>0.19040367365179048</v>
      </c>
      <c r="GB3" s="13">
        <v>0.82696950256274415</v>
      </c>
      <c r="GC3" s="16">
        <v>0.14929374907600762</v>
      </c>
      <c r="GD3" s="15">
        <v>3.5769769617099448E-2</v>
      </c>
      <c r="GE3" s="16">
        <v>0.21344909872424331</v>
      </c>
      <c r="GF3" s="17">
        <v>1.133437959874549</v>
      </c>
      <c r="GG3" s="16">
        <v>0.41895619179251059</v>
      </c>
      <c r="GH3" s="18">
        <v>0.54568001767612151</v>
      </c>
      <c r="GI3" s="15">
        <v>0.29662168548856954</v>
      </c>
      <c r="GJ3" s="17">
        <v>0.79800153498894466</v>
      </c>
      <c r="GK3" s="15">
        <v>0.33588365414846821</v>
      </c>
      <c r="GL3" s="15">
        <v>1.1307722410120971</v>
      </c>
      <c r="GM3" s="15">
        <v>0.32343149601777421</v>
      </c>
      <c r="GN3" s="28">
        <v>0.78180073869468369</v>
      </c>
      <c r="GO3" s="28">
        <v>0.28021107380601429</v>
      </c>
      <c r="GP3" s="28">
        <v>0.9376136343686835</v>
      </c>
      <c r="GQ3" s="28">
        <v>0.3338700027176128</v>
      </c>
      <c r="GR3" s="28">
        <v>1.314863081028955</v>
      </c>
      <c r="GS3" s="28">
        <v>0.42839275033239604</v>
      </c>
      <c r="GT3" s="28">
        <v>0.52178089085986967</v>
      </c>
      <c r="GU3" s="31">
        <v>0.12409623520993283</v>
      </c>
      <c r="GV3" s="28">
        <v>1.3001985533622045</v>
      </c>
      <c r="GW3" s="28">
        <v>0.26298497776525093</v>
      </c>
      <c r="GX3" s="13">
        <v>0.80031109706125614</v>
      </c>
      <c r="GY3" s="13">
        <v>0.19127328599135648</v>
      </c>
      <c r="GZ3" s="26">
        <v>1.2358467453973465</v>
      </c>
      <c r="HA3" s="30">
        <v>0.36574794032861679</v>
      </c>
      <c r="HB3" s="13">
        <v>1.4888744879246496</v>
      </c>
      <c r="HC3" s="13">
        <v>0.56499948429393421</v>
      </c>
      <c r="HD3" s="17">
        <v>1.7477517918920602</v>
      </c>
      <c r="HE3" s="30">
        <v>0.12616000921099424</v>
      </c>
      <c r="HF3" s="15">
        <v>1.4990457259280627</v>
      </c>
      <c r="HG3" s="16">
        <v>0.47795157487012579</v>
      </c>
      <c r="HH3" s="15">
        <v>1.0232612405008445</v>
      </c>
      <c r="HI3" s="15">
        <v>0.25395913822316801</v>
      </c>
      <c r="HJ3" s="18">
        <v>0.90110343421465522</v>
      </c>
      <c r="HK3" s="15">
        <v>9.4655427523970423E-2</v>
      </c>
      <c r="HL3" s="65">
        <v>1.1000000000000001</v>
      </c>
      <c r="HM3" s="1">
        <v>0.6</v>
      </c>
      <c r="HN3" s="1">
        <v>0.95</v>
      </c>
      <c r="HO3" s="7">
        <v>0.57999999999999996</v>
      </c>
      <c r="HP3" s="7">
        <v>0.69</v>
      </c>
      <c r="HQ3" s="7">
        <v>0.13</v>
      </c>
      <c r="HR3" s="7">
        <v>1.17</v>
      </c>
      <c r="HS3" s="7">
        <v>0.54</v>
      </c>
      <c r="HT3" s="5">
        <v>1.1599999999999999</v>
      </c>
      <c r="HU3" s="7">
        <v>0.56000000000000005</v>
      </c>
      <c r="HV3" s="7">
        <v>1.38</v>
      </c>
      <c r="HW3" s="7">
        <v>0.57999999999999996</v>
      </c>
      <c r="HX3" s="7">
        <v>1.36</v>
      </c>
      <c r="HY3" s="7">
        <v>0.46</v>
      </c>
      <c r="HZ3" s="5">
        <v>1.42</v>
      </c>
      <c r="IA3" s="38">
        <v>0.61</v>
      </c>
      <c r="IB3" s="6">
        <v>0.8</v>
      </c>
      <c r="IC3" s="7">
        <v>0.3</v>
      </c>
      <c r="ID3" s="5">
        <v>0.36</v>
      </c>
      <c r="IE3" s="38">
        <v>0.55000000000000004</v>
      </c>
      <c r="IF3" s="5">
        <v>1</v>
      </c>
      <c r="IG3" s="7">
        <v>0.34</v>
      </c>
      <c r="IH3" s="6">
        <v>1.07</v>
      </c>
      <c r="II3" s="38">
        <v>0.43</v>
      </c>
      <c r="IJ3" s="7">
        <v>1.65</v>
      </c>
      <c r="IK3" s="7">
        <v>0.53</v>
      </c>
      <c r="IL3" s="6">
        <v>0.87</v>
      </c>
      <c r="IM3" s="38">
        <v>0.36</v>
      </c>
      <c r="IN3" s="39">
        <v>1.75</v>
      </c>
      <c r="IO3" s="7">
        <v>0.43</v>
      </c>
      <c r="IP3" s="7">
        <v>1.98</v>
      </c>
      <c r="IQ3" s="7">
        <v>0.46</v>
      </c>
      <c r="IR3" s="7">
        <v>1.82</v>
      </c>
      <c r="IS3" s="7">
        <v>0.6</v>
      </c>
      <c r="IT3" s="7">
        <v>1.29</v>
      </c>
      <c r="IU3" s="7">
        <v>0.24</v>
      </c>
      <c r="IV3" s="6">
        <v>1.78</v>
      </c>
      <c r="IW3" s="38">
        <v>0.39</v>
      </c>
      <c r="IX3" s="59">
        <f t="shared" ref="IX3:IX5" si="0">AVERAGE(B3,D3,F3,H3,J3,L3,N3,P3,R3,T3,V3,X3,Z3,AB3,AD3,AF3,AH3,AJ3,AL3,AN3,AP3,AR3,AT3,AV3,AX3,AZ3,BB3,BD3,BF3,BH3,BJ3,BL3,BN3,BP3,BR3,BT3,BV3,BX3,BZ3,CB3,CD3,CF3,CH3,CJ3,CL3,CN3,CP3,CR3,CT3,CV3,CX3,CZ3,DB3,DD3,DF3,DH3,DJ3,DL3,DN3,DP3,DR3,DT3,DV3,DX3,DZ3,EB3,ED3,EF3,EH3,EJ3,EL3,EN3,EP3,ER3,ET3,EV3,EX3,EZ3,FB3,FD3,FF3,FH3,FJ3,FL3,FN3,FP3,FR3,FT3,FV3,FX3,FZ3,GB3,GD3,GF3,GH3,GJ3,GL3,GN3,GP3,GR3,GT3,GV3,GX3,GZ3,HB3,HD3,HF3,HH3,HJ3,HL3,HN3,HP3,HR3,HT3,HV3,HX3,HZ3,IB3,ID3,IF3,IH3,IJ3,IL3,IN3,IP3,IR3,IT3,IV3)</f>
        <v>0.95779961555072957</v>
      </c>
      <c r="IY3" s="12">
        <f t="shared" ref="IY3:IY5" si="1">AVERAGE(C3,E3,G3,I3,K3,M3,O3,Q3,S3,U3,W3,Y3,AA3,AC3,AE3,AG3,AI3,AK3,AM3,AO3,AQ3,AS3,AU3,AW3,AY3,BA3,BC3,BE3,BG3,BI3,BK3,BM3,BO3,BQ3,BS3,BU3,BW3,BY3,CA3,CC3,CE3,CG3,CI3,CK3,CM3,CO3,CQ3,CS3,CU3,CW3,CY3,DA3,DC3,DE3,DG3,DI3,DK3,DM3,DO3,DQ3,DS3,DU3,DW3,DY3,EA3,EC3,EE3,EG3,EI3,EK3,EM3,EO3,EQ3,ES3,EU3,EW3,EY3,FA3,FC3,FE3,FG3,FI3,FK3,FM3,FO3,FQ3,FS3,FU3,FW3,FY3,GA3,GC3,GE3,GG3,GI3,GK3,GM3,GO3,GQ3,GS3,GU3,GW3,GY3,HA3,HC3,HE3,HG3,HI3,HK3,HM3,HO3,HQ3,HS3,HU3,HW3,HY3,IA3,IC3,IE3,IG3,II3,IK3,IM3,IO3,IQ3,IS3,IU3)</f>
        <v>0.2891533422895724</v>
      </c>
      <c r="IZ3" s="12">
        <f t="shared" ref="IZ3:IZ5" si="2">STDEV(B3,D3,F3,H3,J3,L3,N3,P3,R3,T3,V3,X3,Z3,AB3,AD3,AF3,AH3,AJ3,AL3,AN3,AP3,AR3,AT3,AV3,AX3,AZ3,BB3,BD3,BF3,BH3,BJ3,BL3,BN3,BP3,BR3,BT3,BV3,BX3,BZ3,CB3,CD3,CF3,CH3,CJ3,CL3,CN3,CP3,CR3,CT3,CV3,CX3,CZ3,DB3,DD3,DF3,DH3,DJ3,DL3,DN3,DP3,DR3,DT3,DV3,DX3,DZ3,EB3,ED3,EF3,EH3,EJ3,EL3,EN3,EP3,ER3,ET3,EV3,EX3,EZ3,FB3,FD3,FF3,FH3,FJ3,FL3,FN3,FP3,FR3,FT3,FV3,FX3,FZ3,GB3,GD3,GF3,GH3,GJ3,GL3,GN3,GP3,GR3,GT3,GV3,GX3,GZ3,HB3,HD3,HF3,HH3,HJ3,HL3,HN3,HP3,HR3,HT3,HV3,HX3,HZ3,IB3,ID3,IF3,IH3,IJ3,IL3,IN3,IP3,IR3,IT3,IV3)</f>
        <v>0.47942916387696038</v>
      </c>
      <c r="JA3" s="12">
        <f t="shared" ref="JA3:JA5" si="3">STDEV(C3,E3,G3,I3,K3,M3,O3,Q3,S3,U3,W3,Y3,AA3,AC3,AE3,AG3,AI3,AK3,AM3,AO3,AQ3,AS3,AU3,AW3,AY3,BA3,BC3,BE3,BG3,BI3,BK3,BM3,BO3,BQ3,BS3,BU3,BW3,BY3,CA3,CC3,CE3,CG3,CI3,CK3,CM3,CO3,CQ3,CS3,CU3,CW3,CY3,DA3,DC3,DE3,DG3,DI3,DK3,DM3,DO3,DQ3,DS3,DU3,DW3,DY3,EA3,EC3,EE3,EG3,EI3,EK3,EM3,EO3,EQ3,ES3,EU3,EW3,EY3,FA3,FC3,FE3,FG3,FI3,FK3,FM3,FO3,FQ3,FS3,FU3,FW3,FY3,GA3,GC3,GE3,GG3,GI3,GK3,GM3,GO3,GQ3,GS3,GU3,GW3,GY3,HA3,HC3,HE3,HG3,HI3,HK3,HM3,HO3,HQ3,HS3,HU3,HW3,HY3,IA3,IC3,IE3,IG3,II3,IK3,IM3,IO3,IQ3,IS3,IU3)</f>
        <v>0.1508699194334252</v>
      </c>
      <c r="JB3" s="7">
        <v>16</v>
      </c>
      <c r="JC3" s="7">
        <v>12</v>
      </c>
      <c r="JD3" s="7">
        <v>14</v>
      </c>
    </row>
    <row r="4" spans="1:265" s="7" customFormat="1" x14ac:dyDescent="0.25">
      <c r="A4" s="7" t="s">
        <v>80</v>
      </c>
      <c r="B4" s="10">
        <v>0.34101389222057971</v>
      </c>
      <c r="C4" s="9">
        <v>9.0150562382817656E-2</v>
      </c>
      <c r="D4" s="9">
        <v>0.48901669243321927</v>
      </c>
      <c r="E4" s="11">
        <v>0.23656763050627777</v>
      </c>
      <c r="F4" s="8">
        <v>0.36509880675780637</v>
      </c>
      <c r="G4" s="9">
        <v>0.12250096709147673</v>
      </c>
      <c r="H4" s="8">
        <v>0.92420632593909946</v>
      </c>
      <c r="I4" s="9">
        <v>0.42957254454368049</v>
      </c>
      <c r="J4" s="9">
        <v>1.6188982104257406</v>
      </c>
      <c r="K4" s="9">
        <v>0.52376672430341764</v>
      </c>
      <c r="L4" s="9">
        <v>0.81581862161439078</v>
      </c>
      <c r="M4" s="9">
        <v>0.45773517150790832</v>
      </c>
      <c r="N4" s="8">
        <v>0.3724236353457096</v>
      </c>
      <c r="O4" s="11">
        <v>0.35326625022713698</v>
      </c>
      <c r="P4" s="9">
        <v>2.1819783288642918</v>
      </c>
      <c r="Q4" s="9">
        <v>0.55498790172584678</v>
      </c>
      <c r="R4" s="8">
        <v>0.8318901068450717</v>
      </c>
      <c r="S4" s="9">
        <v>0.19270435274682274</v>
      </c>
      <c r="T4" s="9">
        <v>0.65855644087434662</v>
      </c>
      <c r="U4" s="9">
        <v>0.4247150696421364</v>
      </c>
      <c r="V4" s="9">
        <v>0.80994315638543979</v>
      </c>
      <c r="W4" s="9">
        <v>0.27611034694839509</v>
      </c>
      <c r="X4" s="9">
        <v>1.585016541303685</v>
      </c>
      <c r="Y4" s="9">
        <v>0.4255016765033765</v>
      </c>
      <c r="Z4" s="10">
        <v>0.28691919839712809</v>
      </c>
      <c r="AA4" s="9">
        <v>0.17565321708378201</v>
      </c>
      <c r="AB4" s="8">
        <v>0.70182350983882413</v>
      </c>
      <c r="AC4" s="9">
        <v>0.3189522597753906</v>
      </c>
      <c r="AD4" s="9">
        <v>0.55176904017482953</v>
      </c>
      <c r="AE4" s="9">
        <v>0.31100859114090951</v>
      </c>
      <c r="AF4" s="9">
        <v>1.1602217964321941</v>
      </c>
      <c r="AG4" s="9">
        <v>0.4842262480502022</v>
      </c>
      <c r="AH4" s="9">
        <v>0.84791266138230226</v>
      </c>
      <c r="AI4" s="9">
        <v>0.4081731400421274</v>
      </c>
      <c r="AJ4" s="10">
        <v>7.177147678104151E-2</v>
      </c>
      <c r="AK4" s="9">
        <v>3.3056433897661179E-3</v>
      </c>
      <c r="AL4" s="8">
        <v>0.46264211351479373</v>
      </c>
      <c r="AM4" s="11">
        <v>0.21636924295165294</v>
      </c>
      <c r="AN4" s="9">
        <v>0.79209287579067411</v>
      </c>
      <c r="AO4" s="9">
        <v>0.54252858028756012</v>
      </c>
      <c r="AP4" s="9">
        <v>1.0325454407354069</v>
      </c>
      <c r="AQ4" s="9">
        <v>0.26035094242445739</v>
      </c>
      <c r="AR4" s="9">
        <v>0.64693186388032597</v>
      </c>
      <c r="AS4" s="9">
        <v>0.20567986603250574</v>
      </c>
      <c r="AT4" s="9">
        <v>2.7278312708468939</v>
      </c>
      <c r="AU4" s="9">
        <v>0.57737876485541684</v>
      </c>
      <c r="AV4" s="9">
        <v>0.9224988033408944</v>
      </c>
      <c r="AW4" s="9">
        <v>0.41986458299203316</v>
      </c>
      <c r="AX4" s="9">
        <v>0.9438441670802491</v>
      </c>
      <c r="AY4" s="9">
        <v>0.11818329227790295</v>
      </c>
      <c r="AZ4" s="9">
        <v>0.66815942933330374</v>
      </c>
      <c r="BA4" s="9">
        <v>0.22788931920737657</v>
      </c>
      <c r="BB4" s="9">
        <v>0.57522717153448044</v>
      </c>
      <c r="BC4" s="9">
        <v>0.26262489165800962</v>
      </c>
      <c r="BD4" s="8">
        <v>0.5944292359065676</v>
      </c>
      <c r="BE4" s="11">
        <v>0.205295153495892</v>
      </c>
      <c r="BF4" s="9">
        <v>1.3086002513315536</v>
      </c>
      <c r="BG4" s="9">
        <v>0.1884647066957312</v>
      </c>
      <c r="BH4" s="9">
        <v>0.66683619554918405</v>
      </c>
      <c r="BI4" s="9">
        <v>0.28273687759582372</v>
      </c>
      <c r="BJ4" s="9">
        <v>0.68041551304091374</v>
      </c>
      <c r="BK4" s="9">
        <v>0.14543446186485509</v>
      </c>
      <c r="BL4" s="9">
        <v>1.0577992954366962</v>
      </c>
      <c r="BM4" s="11">
        <v>0.39012203861395561</v>
      </c>
      <c r="BN4" s="9">
        <v>1.0486457442390567</v>
      </c>
      <c r="BO4" s="9">
        <v>0.47194412659297891</v>
      </c>
      <c r="BP4" s="9">
        <v>0.44593773144715221</v>
      </c>
      <c r="BQ4" s="11">
        <v>0.14030839731641595</v>
      </c>
      <c r="BR4" s="9">
        <v>1.2177270630313202</v>
      </c>
      <c r="BS4" s="9">
        <v>0.40041400711964553</v>
      </c>
      <c r="BT4" s="8">
        <v>0.93954873835642561</v>
      </c>
      <c r="BU4" s="9">
        <v>0.4985281906967754</v>
      </c>
      <c r="BV4" s="9">
        <v>0.86484769438455611</v>
      </c>
      <c r="BW4" s="9">
        <v>0.36035547185747069</v>
      </c>
      <c r="BX4" s="8">
        <v>0.39409921498356171</v>
      </c>
      <c r="BY4" s="11">
        <v>4.4715317857788248E-2</v>
      </c>
      <c r="BZ4" s="9">
        <v>1.1055949745077007</v>
      </c>
      <c r="CA4" s="11">
        <v>0.50012033962120406</v>
      </c>
      <c r="CB4" s="9">
        <v>0.45268197099468516</v>
      </c>
      <c r="CC4" s="9">
        <v>0.47880809364772348</v>
      </c>
      <c r="CD4" s="10">
        <v>0.69072345607995167</v>
      </c>
      <c r="CE4" s="9">
        <v>0.10610732533790614</v>
      </c>
      <c r="CF4" s="8">
        <v>2.0694039257209806</v>
      </c>
      <c r="CG4" s="9">
        <v>0.36005819527774902</v>
      </c>
      <c r="CH4" s="9">
        <v>1.8633225816073249</v>
      </c>
      <c r="CI4" s="9">
        <v>0.50184779277539937</v>
      </c>
      <c r="CJ4" s="9">
        <v>0.47661914550534773</v>
      </c>
      <c r="CK4" s="9">
        <v>0.14483316757389883</v>
      </c>
      <c r="CL4" s="9">
        <v>0.50026487831234756</v>
      </c>
      <c r="CM4" s="9">
        <v>5.6275599798918073E-2</v>
      </c>
      <c r="CN4" s="9">
        <v>0.76317293174905121</v>
      </c>
      <c r="CO4" s="9">
        <v>0.28089644034187505</v>
      </c>
      <c r="CP4" s="10">
        <v>0.71084380587099771</v>
      </c>
      <c r="CQ4" s="9">
        <v>0.30466176402195277</v>
      </c>
      <c r="CR4" s="9">
        <v>1.2243167597661495</v>
      </c>
      <c r="CS4" s="9">
        <v>0.3826928070034184</v>
      </c>
      <c r="CT4" s="9">
        <v>0.87536707894969212</v>
      </c>
      <c r="CU4" s="9">
        <v>0.23950721271059705</v>
      </c>
      <c r="CV4" s="8">
        <v>1.1066678667393528</v>
      </c>
      <c r="CW4" s="11">
        <v>0.25980663277335225</v>
      </c>
      <c r="CX4" s="8">
        <v>0.91078702625389785</v>
      </c>
      <c r="CY4" s="11">
        <v>0.43208978812062609</v>
      </c>
      <c r="CZ4" s="9">
        <v>0.63094918323138327</v>
      </c>
      <c r="DA4" s="11">
        <v>0.34751660774541565</v>
      </c>
      <c r="DB4" s="10">
        <v>0.17807431035663918</v>
      </c>
      <c r="DC4" s="9">
        <v>2.6802991232735301E-2</v>
      </c>
      <c r="DD4" s="9">
        <v>0.89202060992574894</v>
      </c>
      <c r="DE4" s="9">
        <v>0.2576620452183539</v>
      </c>
      <c r="DF4" s="10">
        <v>0.7428467448186078</v>
      </c>
      <c r="DG4" s="9">
        <v>0.22471765398516211</v>
      </c>
      <c r="DH4" s="9">
        <v>0.97984676759220213</v>
      </c>
      <c r="DI4" s="11">
        <v>0.1954120123333139</v>
      </c>
      <c r="DJ4" s="9">
        <v>1.6138381381447569</v>
      </c>
      <c r="DK4" s="9">
        <v>0.47994676392956032</v>
      </c>
      <c r="DL4" s="9">
        <v>1.3979777415673227</v>
      </c>
      <c r="DM4" s="9">
        <v>0.30758799888881189</v>
      </c>
      <c r="DN4" s="9">
        <v>3.1494516131126726</v>
      </c>
      <c r="DO4" s="9">
        <v>0.21701893211119494</v>
      </c>
      <c r="DP4" s="9">
        <v>1.4591137739954239</v>
      </c>
      <c r="DQ4" s="11">
        <v>0.34358732256205826</v>
      </c>
      <c r="DR4" s="9">
        <v>1.4059747511185714</v>
      </c>
      <c r="DS4" s="9">
        <v>0.25300831926974215</v>
      </c>
      <c r="DT4" s="9">
        <v>0.99877211319249604</v>
      </c>
      <c r="DU4" s="9">
        <v>0.2447203671161107</v>
      </c>
      <c r="DV4" s="9">
        <v>1.3711591165353301</v>
      </c>
      <c r="DW4" s="9">
        <v>0.16243539791224523</v>
      </c>
      <c r="DX4" s="10">
        <v>1.0104228397486725</v>
      </c>
      <c r="DY4" s="9">
        <v>0.21427811320760304</v>
      </c>
      <c r="DZ4" s="10">
        <v>0.17462117771150565</v>
      </c>
      <c r="EA4" s="9">
        <v>9.7180464955677918E-4</v>
      </c>
      <c r="EB4" s="9">
        <v>2.0306895600381636</v>
      </c>
      <c r="EC4" s="11">
        <v>0.36065943093415403</v>
      </c>
      <c r="ED4" s="9">
        <v>0.26172747137381608</v>
      </c>
      <c r="EE4" s="9">
        <v>6.0785827735204603E-3</v>
      </c>
      <c r="EF4" s="9">
        <v>0.18215413873575009</v>
      </c>
      <c r="EG4" s="9">
        <v>6.8285335839419056E-3</v>
      </c>
      <c r="EH4" s="9">
        <v>0.66777380267131714</v>
      </c>
      <c r="EI4" s="9">
        <v>8.3350364947457845E-2</v>
      </c>
      <c r="EJ4" s="8">
        <v>1.3840658410985971</v>
      </c>
      <c r="EK4" s="9">
        <v>0.12361484086359295</v>
      </c>
      <c r="EL4" s="55">
        <v>1.3441083608116577</v>
      </c>
      <c r="EM4" s="15">
        <v>0.56503374059913758</v>
      </c>
      <c r="EN4" s="15">
        <v>0.68143377865488752</v>
      </c>
      <c r="EO4" s="15">
        <v>0.33567321814711903</v>
      </c>
      <c r="EP4" s="15">
        <v>0.50276550251654328</v>
      </c>
      <c r="EQ4" s="16">
        <v>0.39412569180722146</v>
      </c>
      <c r="ER4" s="18">
        <v>1.5007277860715795</v>
      </c>
      <c r="ES4" s="15">
        <v>0.50111619069248914</v>
      </c>
      <c r="ET4" s="15">
        <v>2.1911884734786491</v>
      </c>
      <c r="EU4" s="15">
        <v>0.62781043428864813</v>
      </c>
      <c r="EV4" s="17">
        <v>1.9162047146526326</v>
      </c>
      <c r="EW4" s="16">
        <v>0.57815279580593792</v>
      </c>
      <c r="EX4" s="15">
        <v>1.0161739128869545</v>
      </c>
      <c r="EY4" s="15">
        <v>0.3987682725802093</v>
      </c>
      <c r="EZ4" s="15">
        <v>0.52151803392210339</v>
      </c>
      <c r="FA4" s="15">
        <v>0.21163560224884648</v>
      </c>
      <c r="FB4" s="15">
        <v>1.1550663343078507</v>
      </c>
      <c r="FC4" s="15">
        <v>0.43904228937172907</v>
      </c>
      <c r="FD4" s="15">
        <v>0.89383072528615437</v>
      </c>
      <c r="FE4" s="15">
        <v>0.41024093105494924</v>
      </c>
      <c r="FF4" s="15">
        <v>0.96668289843812072</v>
      </c>
      <c r="FG4" s="15">
        <v>0.48631151743308704</v>
      </c>
      <c r="FH4" s="15">
        <v>0.97192433975163528</v>
      </c>
      <c r="FI4" s="15">
        <v>0.4223693922356157</v>
      </c>
      <c r="FJ4" s="32">
        <v>0.96568000681851685</v>
      </c>
      <c r="FK4" s="33">
        <v>0.30398002078583897</v>
      </c>
      <c r="FL4" s="17">
        <v>0.36540879598252773</v>
      </c>
      <c r="FM4" s="16">
        <v>0.17759262250470292</v>
      </c>
      <c r="FN4" s="15">
        <v>1.3610264293893806</v>
      </c>
      <c r="FO4" s="15">
        <v>0.55034958474542872</v>
      </c>
      <c r="FP4" s="15">
        <v>1.2779558417107064</v>
      </c>
      <c r="FQ4" s="15">
        <v>0.43956060255665136</v>
      </c>
      <c r="FR4" s="17">
        <v>1.0640747148297633</v>
      </c>
      <c r="FS4" s="16">
        <v>0.40078029675906174</v>
      </c>
      <c r="FT4" s="15">
        <v>1.1243276751975311</v>
      </c>
      <c r="FU4" s="15">
        <v>0.35468609942790497</v>
      </c>
      <c r="FV4" s="28">
        <v>1.3944064374446627</v>
      </c>
      <c r="FW4" s="28">
        <v>0.47428756109227327</v>
      </c>
      <c r="FX4" s="27">
        <v>0.48137421169638628</v>
      </c>
      <c r="FY4" s="28">
        <v>0.27450912068361105</v>
      </c>
      <c r="FZ4" s="28">
        <v>0.49872015042544204</v>
      </c>
      <c r="GA4" s="31">
        <v>0.23900894477440171</v>
      </c>
      <c r="GB4" s="15">
        <v>0.13395234090998095</v>
      </c>
      <c r="GC4" s="28">
        <v>5.4113592799792535E-3</v>
      </c>
      <c r="GD4" s="15">
        <v>-0.11144436209733105</v>
      </c>
      <c r="GE4" s="15">
        <v>7.4874545692285313E-2</v>
      </c>
      <c r="GF4" s="18">
        <v>0.92186546905234568</v>
      </c>
      <c r="GG4" s="15">
        <v>0.32296504233546763</v>
      </c>
      <c r="GH4" s="15">
        <v>0.62676289844692346</v>
      </c>
      <c r="GI4" s="15">
        <v>0.35188075962284471</v>
      </c>
      <c r="GJ4" s="15">
        <v>0.74540401722759275</v>
      </c>
      <c r="GK4" s="15">
        <v>0.30189598150500813</v>
      </c>
      <c r="GL4" s="29">
        <v>1.2641556668064895</v>
      </c>
      <c r="GM4" s="31">
        <v>0.3652741275844123</v>
      </c>
      <c r="GN4" s="29">
        <v>0.98052133162133881</v>
      </c>
      <c r="GO4" s="31">
        <v>0.38607543937403371</v>
      </c>
      <c r="GP4" s="28">
        <v>0.94895577846924239</v>
      </c>
      <c r="GQ4" s="28">
        <v>0.31787819205137818</v>
      </c>
      <c r="GR4" s="28">
        <v>1.6102020247535622</v>
      </c>
      <c r="GS4" s="31">
        <v>0.54957822037145698</v>
      </c>
      <c r="GT4" s="28">
        <v>0.44502482145816591</v>
      </c>
      <c r="GU4" s="28">
        <v>8.6498010152710761E-2</v>
      </c>
      <c r="GV4" s="29">
        <v>1.8519817713980606</v>
      </c>
      <c r="GW4" s="31">
        <v>0.3441928005277578</v>
      </c>
      <c r="GX4" s="15">
        <v>0.94454556588036676</v>
      </c>
      <c r="GY4" s="15">
        <v>0.18240055908378652</v>
      </c>
      <c r="GZ4" s="15">
        <v>0.72369776760450111</v>
      </c>
      <c r="HA4" s="15">
        <v>0.1785183027467345</v>
      </c>
      <c r="HB4" s="15">
        <v>1.5217318807625804</v>
      </c>
      <c r="HC4" s="15">
        <v>0.52927188535340697</v>
      </c>
      <c r="HD4" s="18">
        <v>0.8195297093519931</v>
      </c>
      <c r="HE4" s="15">
        <v>2.3594684734423162E-2</v>
      </c>
      <c r="HF4" s="15">
        <v>1.4250571204191784</v>
      </c>
      <c r="HG4" s="15">
        <v>0.45162421041715067</v>
      </c>
      <c r="HH4" s="17">
        <v>1.1268577875263073</v>
      </c>
      <c r="HI4" s="16">
        <v>0.30364477072845764</v>
      </c>
      <c r="HJ4" s="15">
        <v>1.2168163465105024</v>
      </c>
      <c r="HK4" s="15">
        <v>7.2437114948201486E-2</v>
      </c>
      <c r="HL4" s="57">
        <v>1.35</v>
      </c>
      <c r="HM4" s="1">
        <v>0.72</v>
      </c>
      <c r="HN4" s="5">
        <v>0.92</v>
      </c>
      <c r="HO4" s="38">
        <v>0.63</v>
      </c>
      <c r="HP4" s="7">
        <v>0.43</v>
      </c>
      <c r="HQ4" s="7">
        <v>7.0000000000000007E-2</v>
      </c>
      <c r="HR4" s="7">
        <v>1.1599999999999999</v>
      </c>
      <c r="HS4" s="7">
        <v>0.49</v>
      </c>
      <c r="HT4" s="7">
        <v>1.45</v>
      </c>
      <c r="HU4" s="38">
        <v>0.72</v>
      </c>
      <c r="HV4" s="7">
        <v>1.46</v>
      </c>
      <c r="HW4" s="38">
        <v>0.57999999999999996</v>
      </c>
      <c r="HX4" s="6">
        <v>1.72</v>
      </c>
      <c r="HY4" s="7">
        <v>0.56000000000000005</v>
      </c>
      <c r="HZ4" s="7">
        <v>1.47</v>
      </c>
      <c r="IA4" s="7">
        <v>0.56000000000000005</v>
      </c>
      <c r="IB4" s="7">
        <v>0.78</v>
      </c>
      <c r="IC4" s="38">
        <v>0.34</v>
      </c>
      <c r="ID4" s="7">
        <v>0.53</v>
      </c>
      <c r="IE4" s="7">
        <v>0.44</v>
      </c>
      <c r="IF4" s="7">
        <v>1.26</v>
      </c>
      <c r="IG4" s="7">
        <v>0.41</v>
      </c>
      <c r="IH4" s="7">
        <v>0.8</v>
      </c>
      <c r="II4" s="7">
        <v>0.32</v>
      </c>
      <c r="IJ4" s="7">
        <v>1.7</v>
      </c>
      <c r="IK4" s="7">
        <v>0.53</v>
      </c>
      <c r="IL4" s="5">
        <v>0.36</v>
      </c>
      <c r="IM4" s="7">
        <v>0.11</v>
      </c>
      <c r="IN4" s="40">
        <v>1.75</v>
      </c>
      <c r="IO4" s="7">
        <v>0.35</v>
      </c>
      <c r="IP4" s="7">
        <v>2.52</v>
      </c>
      <c r="IQ4" s="7">
        <v>0.62</v>
      </c>
      <c r="IR4" s="6">
        <v>2.09</v>
      </c>
      <c r="IS4" s="7">
        <v>0.59</v>
      </c>
      <c r="IT4" s="5">
        <v>1.1499999999999999</v>
      </c>
      <c r="IU4" s="7">
        <v>0.17</v>
      </c>
      <c r="IV4" s="5">
        <v>1.46</v>
      </c>
      <c r="IW4" s="7">
        <v>0.2</v>
      </c>
      <c r="IX4" s="59">
        <f t="shared" si="0"/>
        <v>1.0127843860404819</v>
      </c>
      <c r="IY4" s="12">
        <f t="shared" si="1"/>
        <v>0.32515780085337986</v>
      </c>
      <c r="IZ4" s="12">
        <f t="shared" si="2"/>
        <v>0.556721997847891</v>
      </c>
      <c r="JA4" s="12">
        <f t="shared" si="3"/>
        <v>0.17141389140457694</v>
      </c>
      <c r="JB4" s="7">
        <v>14</v>
      </c>
      <c r="JC4" s="7">
        <v>9</v>
      </c>
      <c r="JD4" s="7">
        <v>13</v>
      </c>
    </row>
    <row r="5" spans="1:265" s="1" customFormat="1" x14ac:dyDescent="0.25">
      <c r="A5" s="7" t="s">
        <v>81</v>
      </c>
      <c r="B5" s="13">
        <v>0.36580908936799289</v>
      </c>
      <c r="C5" s="13">
        <v>9.9970381626791546E-2</v>
      </c>
      <c r="D5" s="14">
        <v>0.39157730329785967</v>
      </c>
      <c r="E5" s="13">
        <v>0.20274462483600769</v>
      </c>
      <c r="F5" s="14">
        <v>0.21414304485266639</v>
      </c>
      <c r="G5" s="13">
        <v>0.17993579267071055</v>
      </c>
      <c r="H5" s="15">
        <v>0.76352935476840056</v>
      </c>
      <c r="I5" s="16">
        <v>0.52246607689402358</v>
      </c>
      <c r="J5" s="17">
        <v>1.9526332800602753</v>
      </c>
      <c r="K5" s="16">
        <v>0.69966140145017952</v>
      </c>
      <c r="L5" s="17">
        <v>0.82498437206361697</v>
      </c>
      <c r="M5" s="16">
        <v>0.57469362266060608</v>
      </c>
      <c r="N5" s="18">
        <v>0.16036705180275446</v>
      </c>
      <c r="O5" s="15">
        <v>6.7923913499207594E-2</v>
      </c>
      <c r="P5" s="17">
        <v>2.3217397369073822</v>
      </c>
      <c r="Q5" s="16">
        <v>0.69502773874599089</v>
      </c>
      <c r="R5" s="18">
        <v>0.68523830385466511</v>
      </c>
      <c r="S5" s="16">
        <v>0.23074591041358342</v>
      </c>
      <c r="T5" s="17">
        <v>0.84630425826080846</v>
      </c>
      <c r="U5" s="16">
        <v>0.61520338157152765</v>
      </c>
      <c r="V5" s="18">
        <v>0.5084764267706956</v>
      </c>
      <c r="W5" s="15">
        <v>0.13045384901797072</v>
      </c>
      <c r="X5" s="17">
        <v>1.7154090003929381</v>
      </c>
      <c r="Y5" s="16">
        <v>0.50685495778390466</v>
      </c>
      <c r="Z5" s="15">
        <v>0.29920542297866431</v>
      </c>
      <c r="AA5" s="15">
        <v>0.24515598372093214</v>
      </c>
      <c r="AB5" s="15">
        <v>0.38356867417266105</v>
      </c>
      <c r="AC5" s="15">
        <v>0.2477273070255295</v>
      </c>
      <c r="AD5" s="17">
        <v>0.56043855885431071</v>
      </c>
      <c r="AE5" s="16">
        <v>0.38199419177667615</v>
      </c>
      <c r="AF5" s="17">
        <v>1.3204214382537871</v>
      </c>
      <c r="AG5" s="16">
        <v>0.78018795723839707</v>
      </c>
      <c r="AH5" s="17">
        <v>1.0671930641345755</v>
      </c>
      <c r="AI5" s="16">
        <v>0.636581076400209</v>
      </c>
      <c r="AJ5" s="15">
        <v>9.8933325764961583E-2</v>
      </c>
      <c r="AK5" s="15">
        <v>9.2542203698311627E-3</v>
      </c>
      <c r="AL5" s="15">
        <v>0.31005957999302347</v>
      </c>
      <c r="AM5" s="15">
        <v>0.1214901266703548</v>
      </c>
      <c r="AN5" s="17">
        <v>0.80939990169847842</v>
      </c>
      <c r="AO5" s="16">
        <v>0.58277837998907311</v>
      </c>
      <c r="AP5" s="17">
        <v>1.1710041090101839</v>
      </c>
      <c r="AQ5" s="16">
        <v>0.41375573505111746</v>
      </c>
      <c r="AR5" s="18">
        <v>0.23023137214824668</v>
      </c>
      <c r="AS5" s="15">
        <v>5.4327733886278151E-2</v>
      </c>
      <c r="AT5" s="17">
        <v>3.1505462267964472</v>
      </c>
      <c r="AU5" s="16">
        <v>0.7288724407421393</v>
      </c>
      <c r="AV5" s="17">
        <v>0.96904010893874748</v>
      </c>
      <c r="AW5" s="16">
        <v>0.55535517390604827</v>
      </c>
      <c r="AX5" s="17">
        <v>1.0472443779776339</v>
      </c>
      <c r="AY5" s="16">
        <v>0.11908592181124703</v>
      </c>
      <c r="AZ5" s="17">
        <v>0.72058888526167442</v>
      </c>
      <c r="BA5" s="16">
        <v>0.3277148438237571</v>
      </c>
      <c r="BB5" s="18">
        <v>0.2787288837074533</v>
      </c>
      <c r="BC5" s="15">
        <v>0.12737346198519472</v>
      </c>
      <c r="BD5" s="15">
        <v>0.44648889963282101</v>
      </c>
      <c r="BE5" s="15">
        <v>2.375717631957858E-2</v>
      </c>
      <c r="BF5" s="17">
        <v>1.5081446729643884</v>
      </c>
      <c r="BG5" s="15">
        <v>0.19628468135428662</v>
      </c>
      <c r="BH5" s="18">
        <v>0.64309856258516984</v>
      </c>
      <c r="BI5" s="15">
        <v>0.30711324051862149</v>
      </c>
      <c r="BJ5" s="17">
        <v>0.89304013868660548</v>
      </c>
      <c r="BK5" s="16">
        <v>0.27600362070159534</v>
      </c>
      <c r="BL5" s="18">
        <v>0.89304293023649384</v>
      </c>
      <c r="BM5" s="15">
        <v>0.36778444343734856</v>
      </c>
      <c r="BN5" s="17">
        <v>1.2084236943728086</v>
      </c>
      <c r="BO5" s="16">
        <v>0.63445414978542591</v>
      </c>
      <c r="BP5" s="18">
        <v>9.1058980045636603E-2</v>
      </c>
      <c r="BQ5" s="15">
        <v>6.5456353317099453E-3</v>
      </c>
      <c r="BR5" s="17">
        <v>1.2465472451733222</v>
      </c>
      <c r="BS5" s="16">
        <v>0.4363107400146532</v>
      </c>
      <c r="BT5" s="15">
        <v>0.85297184408923044</v>
      </c>
      <c r="BU5" s="16">
        <v>0.51083352914925784</v>
      </c>
      <c r="BV5" s="17">
        <v>1.1780632075565045</v>
      </c>
      <c r="BW5" s="16">
        <v>0.73061512801385264</v>
      </c>
      <c r="BX5" s="18">
        <v>5.8669004082118698E-2</v>
      </c>
      <c r="BY5" s="15">
        <v>3.2338279978244051E-4</v>
      </c>
      <c r="BZ5" s="17">
        <v>1.169004128717434</v>
      </c>
      <c r="CA5" s="15">
        <v>0.45079576900620044</v>
      </c>
      <c r="CB5" s="17">
        <v>0.49558206547912809</v>
      </c>
      <c r="CC5" s="16">
        <v>0.63087383583572143</v>
      </c>
      <c r="CD5" s="15">
        <v>0.74662716486269665</v>
      </c>
      <c r="CE5" s="15">
        <v>0.10018509925752053</v>
      </c>
      <c r="CF5" s="15">
        <v>1.8750518600954891</v>
      </c>
      <c r="CG5" s="16">
        <v>0.42636084908386612</v>
      </c>
      <c r="CH5" s="17">
        <v>2.2914073411858005</v>
      </c>
      <c r="CI5" s="16">
        <v>0.65824089141535924</v>
      </c>
      <c r="CJ5" s="18">
        <v>0.41668914883729907</v>
      </c>
      <c r="CK5" s="15">
        <v>0.1181232739428424</v>
      </c>
      <c r="CL5" s="18">
        <v>0.26643454471864586</v>
      </c>
      <c r="CM5" s="15">
        <v>2.578402852991863E-2</v>
      </c>
      <c r="CN5" s="18">
        <v>0.66129952489263877</v>
      </c>
      <c r="CO5" s="15">
        <v>0.2127851134158362</v>
      </c>
      <c r="CP5" s="17">
        <v>1.0772616331529776</v>
      </c>
      <c r="CQ5" s="16">
        <v>0.51734111827824147</v>
      </c>
      <c r="CR5" s="17">
        <v>1.3056190467453903</v>
      </c>
      <c r="CS5" s="16">
        <v>0.43886084633125011</v>
      </c>
      <c r="CT5" s="17">
        <v>1.0343627431990021</v>
      </c>
      <c r="CU5" s="16">
        <v>0.46902503323592781</v>
      </c>
      <c r="CV5" s="15">
        <v>0.98641381527103145</v>
      </c>
      <c r="CW5" s="15">
        <v>0.23470807057647849</v>
      </c>
      <c r="CX5" s="15">
        <v>0.74110887089411515</v>
      </c>
      <c r="CY5" s="15">
        <v>0.38834446935034062</v>
      </c>
      <c r="CZ5" s="17">
        <v>0.64435503871319144</v>
      </c>
      <c r="DA5" s="15">
        <v>0.27296643875852455</v>
      </c>
      <c r="DB5" s="17">
        <v>0.42191617459278447</v>
      </c>
      <c r="DC5" s="16">
        <v>0.18077335930748087</v>
      </c>
      <c r="DD5" s="17">
        <v>1.2707009135004306</v>
      </c>
      <c r="DE5" s="16">
        <v>0.58172713529808007</v>
      </c>
      <c r="DF5" s="15">
        <v>0.82580052399652704</v>
      </c>
      <c r="DG5" s="16">
        <v>0.30859321726131816</v>
      </c>
      <c r="DH5" s="18">
        <v>0.74410468826371778</v>
      </c>
      <c r="DI5" s="15">
        <v>0.17927248499729126</v>
      </c>
      <c r="DJ5" s="17">
        <v>1.7291406533414451</v>
      </c>
      <c r="DK5" s="16">
        <v>0.51253288777983275</v>
      </c>
      <c r="DL5" s="18">
        <v>1.0163749017614037</v>
      </c>
      <c r="DM5" s="15">
        <v>0.21044767386844718</v>
      </c>
      <c r="DN5" s="17">
        <v>3.6723532632103755</v>
      </c>
      <c r="DO5" s="16">
        <v>0.36900733153062698</v>
      </c>
      <c r="DP5" s="17">
        <v>1.5644835137226403</v>
      </c>
      <c r="DQ5" s="15">
        <v>0.31087043983059265</v>
      </c>
      <c r="DR5" s="18">
        <v>1.0532055850799211</v>
      </c>
      <c r="DS5" s="15">
        <v>0.22991069039819834</v>
      </c>
      <c r="DT5" s="15">
        <v>0.94961320068349142</v>
      </c>
      <c r="DU5" s="16">
        <v>0.33086619512027393</v>
      </c>
      <c r="DV5" s="18">
        <v>1.2855594534368098</v>
      </c>
      <c r="DW5" s="15">
        <v>7.4610346886415282E-2</v>
      </c>
      <c r="DX5" s="17">
        <v>1.4474864785929451</v>
      </c>
      <c r="DY5" s="15">
        <v>0.24091722731156159</v>
      </c>
      <c r="DZ5" s="15">
        <v>0.62834702991810898</v>
      </c>
      <c r="EA5" s="15">
        <v>4.1044023520723089E-3</v>
      </c>
      <c r="EB5" s="17">
        <v>2.1273386213759919</v>
      </c>
      <c r="EC5" s="15">
        <v>0.35600716432248614</v>
      </c>
      <c r="ED5" s="18">
        <v>-0.2031087847755475</v>
      </c>
      <c r="EE5" s="15">
        <v>7.0515190282069158E-4</v>
      </c>
      <c r="EF5" s="18">
        <v>-0.89437988226675202</v>
      </c>
      <c r="EG5" s="16">
        <v>0.18161980815656853</v>
      </c>
      <c r="EH5" s="17">
        <v>0.85952831067994595</v>
      </c>
      <c r="EI5" s="16">
        <v>0.12066079872900627</v>
      </c>
      <c r="EJ5" s="15">
        <v>1.1328863287773869</v>
      </c>
      <c r="EK5" s="16">
        <v>0.21636386434807209</v>
      </c>
      <c r="EL5" s="56">
        <v>1.4122463382838182</v>
      </c>
      <c r="EM5" s="30">
        <v>0.58089187700905487</v>
      </c>
      <c r="EN5" s="13">
        <v>0.70575922572625238</v>
      </c>
      <c r="EO5" s="30">
        <v>0.33635259494543285</v>
      </c>
      <c r="EP5" s="26">
        <v>0.51971867278845518</v>
      </c>
      <c r="EQ5" s="13">
        <v>0.36660910946499037</v>
      </c>
      <c r="ER5" s="26">
        <v>1.6315384238972281</v>
      </c>
      <c r="ES5" s="13">
        <v>0.48000634818608234</v>
      </c>
      <c r="ET5" s="26">
        <v>2.7213267088456052</v>
      </c>
      <c r="EU5" s="30">
        <v>0.70869871958548036</v>
      </c>
      <c r="EV5" s="13">
        <v>1.8234697832366333</v>
      </c>
      <c r="EW5" s="13">
        <v>0.57307975898979435</v>
      </c>
      <c r="EX5" s="14">
        <v>0.34481379385311439</v>
      </c>
      <c r="EY5" s="30">
        <v>0.57551899788991356</v>
      </c>
      <c r="EZ5" s="26">
        <v>0.82276265476796473</v>
      </c>
      <c r="FA5" s="30">
        <v>0.40947777790069206</v>
      </c>
      <c r="FB5" s="26">
        <v>1.2678261207968202</v>
      </c>
      <c r="FC5" s="30">
        <v>0.4603772713145966</v>
      </c>
      <c r="FD5" s="26">
        <v>0.98555928733325726</v>
      </c>
      <c r="FE5" s="30">
        <v>0.4249369911816569</v>
      </c>
      <c r="FF5" s="26">
        <v>1.0745469335511955</v>
      </c>
      <c r="FG5" s="30">
        <v>0.58482892999908853</v>
      </c>
      <c r="FH5" s="26">
        <v>1.015078719241985</v>
      </c>
      <c r="FI5" s="30">
        <v>0.59139444594676227</v>
      </c>
      <c r="FJ5" s="13">
        <v>0.7096241931114855</v>
      </c>
      <c r="FK5" s="13">
        <v>0.24974341294984556</v>
      </c>
      <c r="FL5" s="14">
        <v>6.4187459269951869E-2</v>
      </c>
      <c r="FM5" s="13">
        <v>1.2930071498266044E-2</v>
      </c>
      <c r="FN5" s="26">
        <v>1.5079556187231755</v>
      </c>
      <c r="FO5" s="30">
        <v>0.67351668230561546</v>
      </c>
      <c r="FP5" s="26">
        <v>1.4703809086462949</v>
      </c>
      <c r="FQ5" s="30">
        <v>0.6223152437942242</v>
      </c>
      <c r="FR5" s="13">
        <v>0.92124531817995681</v>
      </c>
      <c r="FS5" s="15">
        <v>0.39052493809111699</v>
      </c>
      <c r="FT5" s="14">
        <v>0.83545709758544329</v>
      </c>
      <c r="FU5" s="13">
        <v>0.26479524326901732</v>
      </c>
      <c r="FV5" s="26">
        <v>1.8184799617258638</v>
      </c>
      <c r="FW5" s="30">
        <v>0.51774773360545823</v>
      </c>
      <c r="FX5" s="15">
        <v>0.49692536544405164</v>
      </c>
      <c r="FY5" s="13">
        <v>0.42069513231867006</v>
      </c>
      <c r="FZ5" s="18">
        <v>0.36078417463248136</v>
      </c>
      <c r="GA5" s="15">
        <v>0.14629826707478819</v>
      </c>
      <c r="GB5" s="14">
        <v>-0.24067958602958248</v>
      </c>
      <c r="GC5" s="15">
        <v>1.5645006855127121E-2</v>
      </c>
      <c r="GD5" s="18">
        <v>-1.0866686621338726</v>
      </c>
      <c r="GE5" s="15">
        <v>3.4929035877797589E-2</v>
      </c>
      <c r="GF5" s="15">
        <v>0.99746234980704251</v>
      </c>
      <c r="GG5" s="15">
        <v>0.27135032373881846</v>
      </c>
      <c r="GH5" s="17">
        <v>0.67449203810274305</v>
      </c>
      <c r="GI5" s="16">
        <v>0.43344569977393094</v>
      </c>
      <c r="GJ5" s="15">
        <v>0.76516958465654428</v>
      </c>
      <c r="GK5" s="16">
        <v>0.42699380045930563</v>
      </c>
      <c r="GL5" s="15">
        <v>1.1462993215027759</v>
      </c>
      <c r="GM5" s="15">
        <v>0.28984837957492593</v>
      </c>
      <c r="GN5" s="28">
        <v>0.92575564641217212</v>
      </c>
      <c r="GO5" s="28">
        <v>0.37984669070327082</v>
      </c>
      <c r="GP5" s="27">
        <v>0.86820489787942912</v>
      </c>
      <c r="GQ5" s="31">
        <v>0.37033735078114521</v>
      </c>
      <c r="GR5" s="29">
        <v>1.6418704655362029</v>
      </c>
      <c r="GS5" s="28">
        <v>0.54115519275487256</v>
      </c>
      <c r="GT5" s="27">
        <v>0.39728281817511757</v>
      </c>
      <c r="GU5" s="28">
        <v>5.4839184931672828E-2</v>
      </c>
      <c r="GV5" s="28">
        <v>1.4382434580773593</v>
      </c>
      <c r="GW5" s="28">
        <v>0.25933618968564032</v>
      </c>
      <c r="GX5" s="17">
        <v>1.5131914217796476</v>
      </c>
      <c r="GY5" s="16">
        <v>0.27436956566918014</v>
      </c>
      <c r="GZ5" s="14">
        <v>0.36323683818235969</v>
      </c>
      <c r="HA5" s="15">
        <v>6.7494426532428139E-2</v>
      </c>
      <c r="HB5" s="26">
        <v>1.5518548609456215</v>
      </c>
      <c r="HC5" s="30">
        <v>0.64212200438672073</v>
      </c>
      <c r="HD5" s="15">
        <v>1.5812465502917161</v>
      </c>
      <c r="HE5" s="13">
        <v>8.2202242734764563E-2</v>
      </c>
      <c r="HF5" s="17">
        <v>1.5967006597133051</v>
      </c>
      <c r="HG5" s="15">
        <v>0.43269389820656295</v>
      </c>
      <c r="HH5" s="18">
        <v>0.98234199941776446</v>
      </c>
      <c r="HI5" s="15">
        <v>0.14442907489069992</v>
      </c>
      <c r="HJ5" s="17">
        <v>1.4817554720035866</v>
      </c>
      <c r="HK5" s="16">
        <v>0.16148130873430569</v>
      </c>
      <c r="HL5" s="66">
        <v>1.37</v>
      </c>
      <c r="HM5" s="38">
        <v>0.72</v>
      </c>
      <c r="HN5" s="7">
        <v>0.97</v>
      </c>
      <c r="HO5" s="7">
        <v>0.5</v>
      </c>
      <c r="HP5" s="5">
        <v>0.28999999999999998</v>
      </c>
      <c r="HQ5" s="7">
        <v>0.03</v>
      </c>
      <c r="HR5" s="6">
        <v>1.49</v>
      </c>
      <c r="HS5" s="38">
        <v>0.66</v>
      </c>
      <c r="HT5" s="6">
        <v>1.52</v>
      </c>
      <c r="HU5" s="7">
        <v>0.66</v>
      </c>
      <c r="HV5" s="5">
        <v>1.3</v>
      </c>
      <c r="HW5" s="7">
        <v>0.47</v>
      </c>
      <c r="HX5" s="7">
        <v>1.63</v>
      </c>
      <c r="HY5" s="38">
        <v>0.65</v>
      </c>
      <c r="HZ5" s="7">
        <v>1.47</v>
      </c>
      <c r="IA5" s="7">
        <v>0.59</v>
      </c>
      <c r="IB5" s="5">
        <v>0.54</v>
      </c>
      <c r="IC5" s="7">
        <v>0.27</v>
      </c>
      <c r="ID5" s="6">
        <v>0.71</v>
      </c>
      <c r="IE5" s="7">
        <v>0.51</v>
      </c>
      <c r="IF5" s="6">
        <v>1.38</v>
      </c>
      <c r="IG5" s="38">
        <v>0.63</v>
      </c>
      <c r="IH5" s="5">
        <v>0.65</v>
      </c>
      <c r="II5" s="7">
        <v>0.31</v>
      </c>
      <c r="IJ5" s="6">
        <v>1.72</v>
      </c>
      <c r="IK5" s="38">
        <v>0.56000000000000005</v>
      </c>
      <c r="IL5" s="7">
        <v>0.46</v>
      </c>
      <c r="IM5" s="7">
        <v>0.22</v>
      </c>
      <c r="IN5" s="7">
        <v>1.7</v>
      </c>
      <c r="IO5" s="38">
        <v>0.45</v>
      </c>
      <c r="IP5" s="6">
        <v>3.07</v>
      </c>
      <c r="IQ5" s="38">
        <v>0.75</v>
      </c>
      <c r="IR5" s="7">
        <v>2.0099999999999998</v>
      </c>
      <c r="IS5" s="38">
        <v>0.62</v>
      </c>
      <c r="IT5" s="6">
        <v>1.32</v>
      </c>
      <c r="IU5" s="7">
        <v>0.19</v>
      </c>
      <c r="IV5" s="7">
        <v>1.68</v>
      </c>
      <c r="IW5" s="7">
        <v>0.27</v>
      </c>
      <c r="IX5" s="59">
        <f t="shared" si="0"/>
        <v>1.0149717119229176</v>
      </c>
      <c r="IY5" s="12">
        <f t="shared" si="1"/>
        <v>0.360346502937199</v>
      </c>
      <c r="IZ5" s="12">
        <f t="shared" si="2"/>
        <v>0.70080467893861453</v>
      </c>
      <c r="JA5" s="12">
        <f t="shared" si="3"/>
        <v>0.21574799439447007</v>
      </c>
      <c r="JB5" s="7">
        <v>37</v>
      </c>
      <c r="JC5" s="7">
        <v>20</v>
      </c>
      <c r="JD5" s="7">
        <v>34</v>
      </c>
    </row>
    <row r="6" spans="1:265" s="1" customForma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EL6" s="57"/>
      <c r="HL6" s="57"/>
      <c r="IX6" s="57"/>
      <c r="IY6" s="1" t="s">
        <v>82</v>
      </c>
    </row>
    <row r="7" spans="1:265" s="1" customFormat="1" ht="15.75" customHeight="1" x14ac:dyDescent="0.25">
      <c r="A7" s="1" t="s">
        <v>83</v>
      </c>
      <c r="B7" s="7" t="s">
        <v>84</v>
      </c>
      <c r="C7" s="7"/>
      <c r="D7" s="7" t="s">
        <v>84</v>
      </c>
      <c r="E7" s="7"/>
      <c r="F7" s="7" t="s">
        <v>84</v>
      </c>
      <c r="G7" s="7"/>
      <c r="H7" s="7" t="s">
        <v>84</v>
      </c>
      <c r="I7" s="7"/>
      <c r="J7" s="7" t="s">
        <v>84</v>
      </c>
      <c r="K7" s="7"/>
      <c r="L7" s="7" t="s">
        <v>84</v>
      </c>
      <c r="M7" s="7"/>
      <c r="N7" s="7" t="s">
        <v>84</v>
      </c>
      <c r="O7" s="7"/>
      <c r="P7" s="7" t="s">
        <v>84</v>
      </c>
      <c r="Q7" s="7"/>
      <c r="R7" s="7" t="s">
        <v>84</v>
      </c>
      <c r="S7" s="7"/>
      <c r="T7" s="7" t="s">
        <v>84</v>
      </c>
      <c r="U7" s="7"/>
      <c r="V7" s="1" t="s">
        <v>84</v>
      </c>
      <c r="X7" s="1" t="s">
        <v>85</v>
      </c>
      <c r="Z7" s="1" t="s">
        <v>84</v>
      </c>
      <c r="AB7" s="1" t="s">
        <v>84</v>
      </c>
      <c r="AD7" s="1" t="s">
        <v>84</v>
      </c>
      <c r="AF7" s="1" t="s">
        <v>85</v>
      </c>
      <c r="AH7" s="1" t="s">
        <v>85</v>
      </c>
      <c r="AJ7" s="1" t="s">
        <v>84</v>
      </c>
      <c r="AL7" s="1" t="s">
        <v>84</v>
      </c>
      <c r="AN7" s="1" t="s">
        <v>84</v>
      </c>
      <c r="AP7" s="1" t="s">
        <v>85</v>
      </c>
      <c r="AR7" s="1" t="s">
        <v>85</v>
      </c>
      <c r="AT7" s="1" t="s">
        <v>84</v>
      </c>
      <c r="AV7" s="1" t="s">
        <v>84</v>
      </c>
      <c r="AX7" s="1" t="s">
        <v>85</v>
      </c>
      <c r="AZ7" s="1" t="s">
        <v>84</v>
      </c>
      <c r="BB7" s="1" t="s">
        <v>84</v>
      </c>
      <c r="BD7" s="1" t="s">
        <v>84</v>
      </c>
      <c r="BF7" s="1" t="s">
        <v>84</v>
      </c>
      <c r="BH7" s="1" t="s">
        <v>84</v>
      </c>
      <c r="BJ7" s="1" t="s">
        <v>84</v>
      </c>
      <c r="BL7" s="1" t="s">
        <v>85</v>
      </c>
      <c r="BN7" s="1" t="s">
        <v>85</v>
      </c>
      <c r="BP7" s="1" t="s">
        <v>84</v>
      </c>
      <c r="BR7" s="1" t="s">
        <v>84</v>
      </c>
      <c r="BT7" s="1" t="s">
        <v>84</v>
      </c>
      <c r="BV7" s="1" t="s">
        <v>85</v>
      </c>
      <c r="BX7" s="1" t="s">
        <v>84</v>
      </c>
      <c r="BZ7" s="1" t="s">
        <v>85</v>
      </c>
      <c r="CB7" s="1" t="s">
        <v>84</v>
      </c>
      <c r="CD7" s="1" t="s">
        <v>85</v>
      </c>
      <c r="CF7" s="1" t="s">
        <v>84</v>
      </c>
      <c r="CH7" s="1" t="s">
        <v>84</v>
      </c>
      <c r="CJ7" s="1" t="s">
        <v>84</v>
      </c>
      <c r="CL7" s="1" t="s">
        <v>85</v>
      </c>
      <c r="CN7" s="1" t="s">
        <v>84</v>
      </c>
      <c r="CP7" s="1" t="s">
        <v>85</v>
      </c>
      <c r="CR7" s="1" t="s">
        <v>84</v>
      </c>
      <c r="CT7" s="1" t="s">
        <v>85</v>
      </c>
      <c r="CV7" s="1" t="s">
        <v>85</v>
      </c>
      <c r="CX7" s="1" t="s">
        <v>84</v>
      </c>
      <c r="CZ7" s="1" t="s">
        <v>84</v>
      </c>
      <c r="DB7" s="1" t="s">
        <v>84</v>
      </c>
      <c r="DD7" s="1" t="s">
        <v>85</v>
      </c>
      <c r="DF7" s="1" t="s">
        <v>84</v>
      </c>
      <c r="DH7" s="1" t="s">
        <v>85</v>
      </c>
      <c r="DJ7" s="1" t="s">
        <v>84</v>
      </c>
      <c r="DL7" s="1" t="s">
        <v>84</v>
      </c>
      <c r="DN7" s="1" t="s">
        <v>84</v>
      </c>
      <c r="DP7" s="1" t="s">
        <v>84</v>
      </c>
      <c r="DR7" s="1" t="s">
        <v>84</v>
      </c>
      <c r="DT7" s="1" t="s">
        <v>85</v>
      </c>
      <c r="DV7" s="1" t="s">
        <v>84</v>
      </c>
      <c r="DX7" s="1" t="s">
        <v>84</v>
      </c>
      <c r="DZ7" s="1" t="s">
        <v>84</v>
      </c>
      <c r="EB7" s="1" t="s">
        <v>84</v>
      </c>
      <c r="ED7" s="1" t="s">
        <v>85</v>
      </c>
      <c r="EF7" s="1" t="s">
        <v>85</v>
      </c>
      <c r="EH7" s="1" t="s">
        <v>85</v>
      </c>
      <c r="EJ7" s="1" t="s">
        <v>85</v>
      </c>
      <c r="EL7" s="57" t="s">
        <v>85</v>
      </c>
      <c r="EN7" s="7" t="s">
        <v>84</v>
      </c>
      <c r="EO7" s="7"/>
      <c r="EP7" s="7" t="s">
        <v>84</v>
      </c>
      <c r="EQ7" s="7"/>
      <c r="ER7" s="7" t="s">
        <v>84</v>
      </c>
      <c r="ES7" s="7"/>
      <c r="ET7" s="7" t="s">
        <v>84</v>
      </c>
      <c r="EU7" s="7"/>
      <c r="EV7" s="7" t="s">
        <v>84</v>
      </c>
      <c r="EW7" s="7"/>
      <c r="EX7" s="1" t="s">
        <v>85</v>
      </c>
      <c r="EY7" s="7"/>
      <c r="EZ7" s="7" t="s">
        <v>84</v>
      </c>
      <c r="FA7" s="7"/>
      <c r="FB7" s="7" t="s">
        <v>84</v>
      </c>
      <c r="FC7" s="7"/>
      <c r="FD7" s="7" t="s">
        <v>84</v>
      </c>
      <c r="FE7" s="7"/>
      <c r="FF7" s="1" t="s">
        <v>85</v>
      </c>
      <c r="FG7" s="7"/>
      <c r="FH7" s="1" t="s">
        <v>85</v>
      </c>
      <c r="FI7" s="7"/>
      <c r="FJ7" s="7" t="s">
        <v>84</v>
      </c>
      <c r="FL7" s="7" t="s">
        <v>84</v>
      </c>
      <c r="FN7" s="1" t="s">
        <v>85</v>
      </c>
      <c r="FP7" s="7" t="s">
        <v>84</v>
      </c>
      <c r="FR7" s="1" t="s">
        <v>85</v>
      </c>
      <c r="FT7" s="1" t="s">
        <v>85</v>
      </c>
      <c r="FV7" s="1" t="s">
        <v>85</v>
      </c>
      <c r="FX7" s="7" t="s">
        <v>84</v>
      </c>
      <c r="FZ7" s="7" t="s">
        <v>84</v>
      </c>
      <c r="GB7" s="1" t="s">
        <v>85</v>
      </c>
      <c r="GD7" s="1" t="s">
        <v>85</v>
      </c>
      <c r="GF7" s="1" t="s">
        <v>85</v>
      </c>
      <c r="GH7" s="7" t="s">
        <v>84</v>
      </c>
      <c r="GJ7" s="7" t="s">
        <v>84</v>
      </c>
      <c r="GL7" s="1" t="s">
        <v>85</v>
      </c>
      <c r="GN7" s="7" t="s">
        <v>84</v>
      </c>
      <c r="GP7" s="1" t="s">
        <v>85</v>
      </c>
      <c r="GQ7"/>
      <c r="GR7" s="7" t="s">
        <v>84</v>
      </c>
      <c r="GS7"/>
      <c r="GT7" s="7" t="s">
        <v>84</v>
      </c>
      <c r="GU7"/>
      <c r="GV7" s="7" t="s">
        <v>84</v>
      </c>
      <c r="GW7"/>
      <c r="GX7" s="1" t="s">
        <v>85</v>
      </c>
      <c r="GY7"/>
      <c r="GZ7" s="1" t="s">
        <v>85</v>
      </c>
      <c r="HA7"/>
      <c r="HB7" s="7" t="s">
        <v>84</v>
      </c>
      <c r="HD7" s="1" t="s">
        <v>85</v>
      </c>
      <c r="HF7" s="7" t="s">
        <v>84</v>
      </c>
      <c r="HH7" s="1" t="s">
        <v>85</v>
      </c>
      <c r="HJ7" s="1" t="s">
        <v>85</v>
      </c>
      <c r="HL7" s="57" t="s">
        <v>84</v>
      </c>
      <c r="HN7" s="1" t="s">
        <v>84</v>
      </c>
      <c r="HP7" s="7" t="s">
        <v>85</v>
      </c>
      <c r="HR7" s="1" t="s">
        <v>84</v>
      </c>
      <c r="HT7" s="1" t="s">
        <v>84</v>
      </c>
      <c r="HV7" s="1" t="s">
        <v>84</v>
      </c>
      <c r="HX7" s="1" t="s">
        <v>84</v>
      </c>
      <c r="HZ7" s="1" t="s">
        <v>84</v>
      </c>
      <c r="IB7" s="1" t="s">
        <v>84</v>
      </c>
      <c r="ID7" s="1" t="s">
        <v>84</v>
      </c>
      <c r="IF7" s="1" t="s">
        <v>84</v>
      </c>
      <c r="IH7" s="1" t="s">
        <v>85</v>
      </c>
      <c r="IJ7" s="1" t="s">
        <v>84</v>
      </c>
      <c r="IL7" s="1" t="s">
        <v>84</v>
      </c>
      <c r="IN7" s="1" t="s">
        <v>84</v>
      </c>
      <c r="IP7" s="1" t="s">
        <v>84</v>
      </c>
      <c r="IR7" s="1" t="s">
        <v>84</v>
      </c>
      <c r="IT7" s="1" t="s">
        <v>84</v>
      </c>
      <c r="IV7" s="1" t="s">
        <v>84</v>
      </c>
      <c r="IX7" s="57" t="s">
        <v>83</v>
      </c>
      <c r="IY7" s="19">
        <f>COUNTIF(B7:IV7,"TAK")</f>
        <v>86</v>
      </c>
    </row>
    <row r="8" spans="1:265" s="1" customFormat="1" x14ac:dyDescent="0.25">
      <c r="A8" s="1" t="s">
        <v>86</v>
      </c>
      <c r="B8" s="20" t="s">
        <v>84</v>
      </c>
      <c r="C8" s="20"/>
      <c r="D8" s="20" t="s">
        <v>84</v>
      </c>
      <c r="E8" s="20"/>
      <c r="F8" s="20" t="s">
        <v>85</v>
      </c>
      <c r="G8" s="20"/>
      <c r="H8" s="20" t="s">
        <v>85</v>
      </c>
      <c r="I8" s="20"/>
      <c r="J8" s="20" t="s">
        <v>85</v>
      </c>
      <c r="K8" s="7"/>
      <c r="L8" s="7" t="s">
        <v>85</v>
      </c>
      <c r="M8" s="7"/>
      <c r="N8" s="7" t="s">
        <v>85</v>
      </c>
      <c r="O8" s="7"/>
      <c r="P8" s="7" t="s">
        <v>85</v>
      </c>
      <c r="Q8" s="7"/>
      <c r="R8" s="7" t="s">
        <v>85</v>
      </c>
      <c r="S8" s="7"/>
      <c r="T8" s="7" t="s">
        <v>85</v>
      </c>
      <c r="U8" s="7"/>
      <c r="V8" s="1" t="s">
        <v>85</v>
      </c>
      <c r="X8" s="1" t="s">
        <v>85</v>
      </c>
      <c r="Z8" s="1" t="s">
        <v>85</v>
      </c>
      <c r="AB8" s="1" t="s">
        <v>85</v>
      </c>
      <c r="AD8" s="1" t="s">
        <v>85</v>
      </c>
      <c r="AF8" s="1" t="s">
        <v>85</v>
      </c>
      <c r="AH8" s="1" t="s">
        <v>85</v>
      </c>
      <c r="AJ8" s="1" t="s">
        <v>85</v>
      </c>
      <c r="AL8" s="1" t="s">
        <v>85</v>
      </c>
      <c r="AN8" s="1" t="s">
        <v>85</v>
      </c>
      <c r="AP8" s="1" t="s">
        <v>85</v>
      </c>
      <c r="AR8" s="1" t="s">
        <v>85</v>
      </c>
      <c r="AT8" s="1" t="s">
        <v>85</v>
      </c>
      <c r="AV8" s="1" t="s">
        <v>85</v>
      </c>
      <c r="AX8" s="1" t="s">
        <v>85</v>
      </c>
      <c r="AZ8" s="1" t="s">
        <v>85</v>
      </c>
      <c r="BB8" s="1" t="s">
        <v>84</v>
      </c>
      <c r="BD8" s="1" t="s">
        <v>85</v>
      </c>
      <c r="BF8" s="1" t="s">
        <v>85</v>
      </c>
      <c r="BH8" s="1" t="s">
        <v>84</v>
      </c>
      <c r="BJ8" s="1" t="s">
        <v>85</v>
      </c>
      <c r="BL8" s="1" t="s">
        <v>85</v>
      </c>
      <c r="BN8" s="1" t="s">
        <v>85</v>
      </c>
      <c r="BP8" s="1" t="s">
        <v>85</v>
      </c>
      <c r="BR8" s="1" t="s">
        <v>85</v>
      </c>
      <c r="BT8" s="1" t="s">
        <v>85</v>
      </c>
      <c r="BV8" s="1" t="s">
        <v>85</v>
      </c>
      <c r="BX8" s="1" t="s">
        <v>85</v>
      </c>
      <c r="BZ8" s="1" t="s">
        <v>85</v>
      </c>
      <c r="CB8" s="1" t="s">
        <v>85</v>
      </c>
      <c r="CD8" s="1" t="s">
        <v>84</v>
      </c>
      <c r="CF8" s="1" t="s">
        <v>85</v>
      </c>
      <c r="CH8" s="1" t="s">
        <v>85</v>
      </c>
      <c r="CJ8" s="1" t="s">
        <v>84</v>
      </c>
      <c r="CL8" s="1" t="s">
        <v>84</v>
      </c>
      <c r="CN8" s="1" t="s">
        <v>84</v>
      </c>
      <c r="CP8" s="1" t="s">
        <v>85</v>
      </c>
      <c r="CR8" s="1" t="s">
        <v>85</v>
      </c>
      <c r="CT8" s="1" t="s">
        <v>85</v>
      </c>
      <c r="CV8" s="1" t="s">
        <v>85</v>
      </c>
      <c r="CX8" s="1" t="s">
        <v>85</v>
      </c>
      <c r="CZ8" s="1" t="s">
        <v>85</v>
      </c>
      <c r="DB8" s="1" t="s">
        <v>85</v>
      </c>
      <c r="DD8" s="1" t="s">
        <v>85</v>
      </c>
      <c r="DF8" s="1" t="s">
        <v>84</v>
      </c>
      <c r="DH8" s="1" t="s">
        <v>84</v>
      </c>
      <c r="DJ8" s="1" t="s">
        <v>85</v>
      </c>
      <c r="DL8" s="1" t="s">
        <v>85</v>
      </c>
      <c r="DN8" s="1" t="s">
        <v>85</v>
      </c>
      <c r="DP8" s="1" t="s">
        <v>85</v>
      </c>
      <c r="DR8" s="1" t="s">
        <v>84</v>
      </c>
      <c r="DT8" s="1" t="s">
        <v>85</v>
      </c>
      <c r="DV8" s="1" t="s">
        <v>84</v>
      </c>
      <c r="DX8" s="1" t="s">
        <v>85</v>
      </c>
      <c r="DZ8" s="1" t="s">
        <v>84</v>
      </c>
      <c r="EB8" s="1" t="s">
        <v>85</v>
      </c>
      <c r="ED8" s="1" t="s">
        <v>85</v>
      </c>
      <c r="EF8" s="1" t="s">
        <v>85</v>
      </c>
      <c r="EH8" s="1" t="s">
        <v>85</v>
      </c>
      <c r="EJ8" s="1" t="s">
        <v>85</v>
      </c>
      <c r="EL8" s="60" t="s">
        <v>85</v>
      </c>
      <c r="EM8" s="7"/>
      <c r="EN8" s="20" t="s">
        <v>85</v>
      </c>
      <c r="EO8" s="20"/>
      <c r="EP8" s="20" t="s">
        <v>85</v>
      </c>
      <c r="EQ8" s="20"/>
      <c r="ER8" s="20" t="s">
        <v>84</v>
      </c>
      <c r="ES8" s="20"/>
      <c r="ET8" s="20" t="s">
        <v>85</v>
      </c>
      <c r="EU8" s="20"/>
      <c r="EV8" s="20" t="s">
        <v>85</v>
      </c>
      <c r="EW8" s="20"/>
      <c r="EX8" s="20" t="s">
        <v>85</v>
      </c>
      <c r="EY8" s="20"/>
      <c r="EZ8" s="20" t="s">
        <v>85</v>
      </c>
      <c r="FA8" s="20"/>
      <c r="FB8" s="20" t="s">
        <v>85</v>
      </c>
      <c r="FC8" s="20"/>
      <c r="FD8" s="20" t="s">
        <v>85</v>
      </c>
      <c r="FE8" s="20"/>
      <c r="FF8" s="1" t="s">
        <v>85</v>
      </c>
      <c r="FH8" s="1" t="s">
        <v>85</v>
      </c>
      <c r="FJ8" s="1" t="s">
        <v>85</v>
      </c>
      <c r="FL8" s="1" t="s">
        <v>85</v>
      </c>
      <c r="FN8" s="1" t="s">
        <v>85</v>
      </c>
      <c r="FP8" s="1" t="s">
        <v>85</v>
      </c>
      <c r="FR8" s="1" t="s">
        <v>85</v>
      </c>
      <c r="FT8" s="1" t="s">
        <v>85</v>
      </c>
      <c r="FV8" s="1" t="s">
        <v>85</v>
      </c>
      <c r="FX8" s="1" t="s">
        <v>85</v>
      </c>
      <c r="FZ8" s="1" t="s">
        <v>84</v>
      </c>
      <c r="GB8" s="1" t="s">
        <v>84</v>
      </c>
      <c r="GD8" s="1" t="s">
        <v>84</v>
      </c>
      <c r="GF8" s="1" t="s">
        <v>84</v>
      </c>
      <c r="GH8" s="1" t="s">
        <v>85</v>
      </c>
      <c r="GJ8" s="1" t="s">
        <v>85</v>
      </c>
      <c r="GL8" s="1" t="s">
        <v>85</v>
      </c>
      <c r="GN8" s="1" t="s">
        <v>85</v>
      </c>
      <c r="GP8" t="s">
        <v>84</v>
      </c>
      <c r="GQ8"/>
      <c r="GR8" t="s">
        <v>85</v>
      </c>
      <c r="GS8"/>
      <c r="GT8" t="s">
        <v>84</v>
      </c>
      <c r="GU8"/>
      <c r="GV8" t="s">
        <v>85</v>
      </c>
      <c r="GW8"/>
      <c r="GX8" t="s">
        <v>85</v>
      </c>
      <c r="GY8"/>
      <c r="GZ8" t="s">
        <v>84</v>
      </c>
      <c r="HA8"/>
      <c r="HB8" s="1" t="s">
        <v>85</v>
      </c>
      <c r="HD8" s="1" t="s">
        <v>85</v>
      </c>
      <c r="HF8" s="1" t="s">
        <v>85</v>
      </c>
      <c r="HH8" s="1" t="s">
        <v>85</v>
      </c>
      <c r="HJ8" s="1" t="s">
        <v>85</v>
      </c>
      <c r="HL8" s="60" t="s">
        <v>85</v>
      </c>
      <c r="HM8" s="7"/>
      <c r="HN8" s="20" t="s">
        <v>85</v>
      </c>
      <c r="HO8" s="20"/>
      <c r="HP8" s="20" t="s">
        <v>84</v>
      </c>
      <c r="HQ8" s="20"/>
      <c r="HR8" s="20" t="s">
        <v>85</v>
      </c>
      <c r="HS8" s="20"/>
      <c r="HT8" s="20" t="s">
        <v>85</v>
      </c>
      <c r="HU8" s="20"/>
      <c r="HV8" s="20" t="s">
        <v>84</v>
      </c>
      <c r="HW8" s="20"/>
      <c r="HX8" s="20" t="s">
        <v>85</v>
      </c>
      <c r="HY8" s="20"/>
      <c r="HZ8" s="20" t="s">
        <v>85</v>
      </c>
      <c r="IA8" s="20"/>
      <c r="IB8" s="20" t="s">
        <v>85</v>
      </c>
      <c r="IC8" s="20"/>
      <c r="ID8" s="20" t="s">
        <v>85</v>
      </c>
      <c r="IE8" s="20"/>
      <c r="IF8" s="1" t="s">
        <v>85</v>
      </c>
      <c r="IH8" s="1" t="s">
        <v>84</v>
      </c>
      <c r="IJ8" s="1" t="s">
        <v>85</v>
      </c>
      <c r="IL8" s="1" t="s">
        <v>85</v>
      </c>
      <c r="IN8" s="1" t="s">
        <v>85</v>
      </c>
      <c r="IP8" s="1" t="s">
        <v>85</v>
      </c>
      <c r="IR8" s="1" t="s">
        <v>85</v>
      </c>
      <c r="IT8" s="1" t="s">
        <v>85</v>
      </c>
      <c r="IV8" s="1" t="s">
        <v>85</v>
      </c>
      <c r="IX8" s="57" t="s">
        <v>86</v>
      </c>
      <c r="IY8" s="19">
        <f t="shared" ref="IY8:IY10" si="4">COUNTIF(B8:IV8,"TAK")</f>
        <v>24</v>
      </c>
    </row>
    <row r="9" spans="1:265" s="1" customFormat="1" x14ac:dyDescent="0.25">
      <c r="A9" s="1" t="s">
        <v>87</v>
      </c>
      <c r="B9" s="20" t="s">
        <v>85</v>
      </c>
      <c r="C9" s="20"/>
      <c r="D9" s="20" t="s">
        <v>85</v>
      </c>
      <c r="E9" s="20"/>
      <c r="F9" s="20" t="s">
        <v>85</v>
      </c>
      <c r="G9" s="20"/>
      <c r="H9" s="20" t="s">
        <v>85</v>
      </c>
      <c r="I9" s="20"/>
      <c r="J9" s="20" t="s">
        <v>84</v>
      </c>
      <c r="K9" s="20"/>
      <c r="L9" s="20" t="s">
        <v>84</v>
      </c>
      <c r="M9" s="20"/>
      <c r="N9" s="20" t="s">
        <v>85</v>
      </c>
      <c r="O9" s="20"/>
      <c r="P9" s="20" t="s">
        <v>84</v>
      </c>
      <c r="Q9" s="20"/>
      <c r="R9" s="20" t="s">
        <v>85</v>
      </c>
      <c r="S9" s="20"/>
      <c r="T9" s="20" t="s">
        <v>84</v>
      </c>
      <c r="U9" s="20"/>
      <c r="V9" s="1" t="s">
        <v>85</v>
      </c>
      <c r="X9" s="1" t="s">
        <v>84</v>
      </c>
      <c r="Z9" s="1" t="s">
        <v>85</v>
      </c>
      <c r="AA9" s="20"/>
      <c r="AB9" s="1" t="s">
        <v>85</v>
      </c>
      <c r="AD9" s="1" t="s">
        <v>84</v>
      </c>
      <c r="AF9" s="1" t="s">
        <v>84</v>
      </c>
      <c r="AH9" s="1" t="s">
        <v>84</v>
      </c>
      <c r="AJ9" s="1" t="s">
        <v>85</v>
      </c>
      <c r="AL9" s="1" t="s">
        <v>84</v>
      </c>
      <c r="AN9" s="1" t="s">
        <v>84</v>
      </c>
      <c r="AP9" s="1" t="s">
        <v>84</v>
      </c>
      <c r="AR9" s="1" t="s">
        <v>85</v>
      </c>
      <c r="AT9" s="1" t="s">
        <v>84</v>
      </c>
      <c r="AV9" s="1" t="s">
        <v>84</v>
      </c>
      <c r="AX9" s="1" t="s">
        <v>84</v>
      </c>
      <c r="AZ9" s="1" t="s">
        <v>84</v>
      </c>
      <c r="BB9" s="1" t="s">
        <v>85</v>
      </c>
      <c r="BD9" s="1" t="s">
        <v>85</v>
      </c>
      <c r="BF9" s="1" t="s">
        <v>84</v>
      </c>
      <c r="BH9" s="1" t="s">
        <v>85</v>
      </c>
      <c r="BJ9" s="1" t="s">
        <v>84</v>
      </c>
      <c r="BL9" s="1" t="s">
        <v>85</v>
      </c>
      <c r="BN9" s="1" t="s">
        <v>84</v>
      </c>
      <c r="BP9" s="1" t="s">
        <v>85</v>
      </c>
      <c r="BR9" s="1" t="s">
        <v>84</v>
      </c>
      <c r="BT9" s="1" t="s">
        <v>84</v>
      </c>
      <c r="BV9" s="1" t="s">
        <v>84</v>
      </c>
      <c r="BX9" s="1" t="s">
        <v>85</v>
      </c>
      <c r="BZ9" s="1" t="s">
        <v>84</v>
      </c>
      <c r="CB9" s="1" t="s">
        <v>85</v>
      </c>
      <c r="CD9" s="1" t="s">
        <v>85</v>
      </c>
      <c r="CF9" s="1" t="s">
        <v>84</v>
      </c>
      <c r="CH9" s="1" t="s">
        <v>84</v>
      </c>
      <c r="CJ9" s="1" t="s">
        <v>85</v>
      </c>
      <c r="CL9" s="1" t="s">
        <v>85</v>
      </c>
      <c r="CN9" s="1" t="s">
        <v>85</v>
      </c>
      <c r="CP9" s="1" t="s">
        <v>84</v>
      </c>
      <c r="CR9" s="1" t="s">
        <v>84</v>
      </c>
      <c r="CT9" s="1" t="s">
        <v>84</v>
      </c>
      <c r="CV9" s="1" t="s">
        <v>85</v>
      </c>
      <c r="CX9" s="1" t="s">
        <v>84</v>
      </c>
      <c r="CZ9" s="1" t="s">
        <v>84</v>
      </c>
      <c r="DB9" s="1" t="s">
        <v>85</v>
      </c>
      <c r="DD9" s="1" t="s">
        <v>84</v>
      </c>
      <c r="DF9" s="1" t="s">
        <v>85</v>
      </c>
      <c r="DH9" s="1" t="s">
        <v>85</v>
      </c>
      <c r="DJ9" s="1" t="s">
        <v>84</v>
      </c>
      <c r="DL9" s="1" t="s">
        <v>85</v>
      </c>
      <c r="DN9" s="1" t="s">
        <v>84</v>
      </c>
      <c r="DP9" s="1" t="s">
        <v>84</v>
      </c>
      <c r="DR9" s="1" t="s">
        <v>85</v>
      </c>
      <c r="DT9" s="1" t="s">
        <v>85</v>
      </c>
      <c r="DV9" s="1" t="s">
        <v>85</v>
      </c>
      <c r="DX9" s="1" t="s">
        <v>84</v>
      </c>
      <c r="DZ9" s="1" t="s">
        <v>85</v>
      </c>
      <c r="EB9" s="1" t="s">
        <v>84</v>
      </c>
      <c r="ED9" s="1" t="s">
        <v>85</v>
      </c>
      <c r="EF9" s="1" t="s">
        <v>85</v>
      </c>
      <c r="EH9" s="1" t="s">
        <v>84</v>
      </c>
      <c r="EJ9" s="1" t="s">
        <v>84</v>
      </c>
      <c r="EL9" s="60" t="s">
        <v>84</v>
      </c>
      <c r="EM9" s="7"/>
      <c r="EN9" s="20" t="s">
        <v>85</v>
      </c>
      <c r="EO9" s="20"/>
      <c r="EP9" s="20" t="s">
        <v>84</v>
      </c>
      <c r="EQ9" s="20"/>
      <c r="ER9" s="20" t="s">
        <v>85</v>
      </c>
      <c r="ES9" s="20"/>
      <c r="ET9" s="20" t="s">
        <v>84</v>
      </c>
      <c r="EU9" s="20"/>
      <c r="EV9" s="20" t="s">
        <v>84</v>
      </c>
      <c r="EW9" s="20"/>
      <c r="EX9" s="20" t="s">
        <v>85</v>
      </c>
      <c r="EY9" s="20"/>
      <c r="EZ9" s="20" t="s">
        <v>84</v>
      </c>
      <c r="FA9" s="20"/>
      <c r="FB9" s="20" t="s">
        <v>84</v>
      </c>
      <c r="FC9" s="20"/>
      <c r="FD9" s="20" t="s">
        <v>84</v>
      </c>
      <c r="FE9" s="20"/>
      <c r="FF9" s="20" t="s">
        <v>84</v>
      </c>
      <c r="FG9" s="20"/>
      <c r="FH9" s="20" t="s">
        <v>85</v>
      </c>
      <c r="FI9" s="20"/>
      <c r="FJ9" s="20" t="s">
        <v>85</v>
      </c>
      <c r="FK9" s="20"/>
      <c r="FL9" s="1" t="s">
        <v>85</v>
      </c>
      <c r="FN9" s="20" t="s">
        <v>84</v>
      </c>
      <c r="FO9" s="20"/>
      <c r="FP9" s="20" t="s">
        <v>84</v>
      </c>
      <c r="FQ9" s="20"/>
      <c r="FR9" s="20" t="s">
        <v>84</v>
      </c>
      <c r="FS9" s="20"/>
      <c r="FT9" s="20" t="s">
        <v>85</v>
      </c>
      <c r="FU9" s="20"/>
      <c r="FV9" s="20" t="s">
        <v>84</v>
      </c>
      <c r="FW9" s="20"/>
      <c r="FX9" s="1" t="s">
        <v>85</v>
      </c>
      <c r="FZ9" s="1" t="s">
        <v>85</v>
      </c>
      <c r="GB9" s="1" t="s">
        <v>85</v>
      </c>
      <c r="GD9" s="1" t="s">
        <v>85</v>
      </c>
      <c r="GE9" s="20"/>
      <c r="GF9" s="1" t="s">
        <v>85</v>
      </c>
      <c r="GH9" s="1" t="s">
        <v>84</v>
      </c>
      <c r="GJ9" s="1" t="s">
        <v>84</v>
      </c>
      <c r="GL9" s="1" t="s">
        <v>84</v>
      </c>
      <c r="GN9" s="1" t="s">
        <v>84</v>
      </c>
      <c r="GP9" t="s">
        <v>85</v>
      </c>
      <c r="GQ9"/>
      <c r="GR9" t="s">
        <v>84</v>
      </c>
      <c r="GS9"/>
      <c r="GT9" t="s">
        <v>85</v>
      </c>
      <c r="GU9"/>
      <c r="GV9" t="s">
        <v>85</v>
      </c>
      <c r="GW9"/>
      <c r="GX9" t="s">
        <v>84</v>
      </c>
      <c r="GY9"/>
      <c r="GZ9" t="s">
        <v>85</v>
      </c>
      <c r="HA9"/>
      <c r="HB9" s="1" t="s">
        <v>84</v>
      </c>
      <c r="HD9" s="1" t="s">
        <v>85</v>
      </c>
      <c r="HF9" s="1" t="s">
        <v>84</v>
      </c>
      <c r="HH9" s="1" t="s">
        <v>85</v>
      </c>
      <c r="HJ9" s="1" t="s">
        <v>84</v>
      </c>
      <c r="HL9" s="60" t="s">
        <v>85</v>
      </c>
      <c r="HM9" s="7"/>
      <c r="HN9" s="20" t="s">
        <v>85</v>
      </c>
      <c r="HO9" s="20"/>
      <c r="HP9" s="20" t="s">
        <v>85</v>
      </c>
      <c r="HQ9" s="20"/>
      <c r="HR9" s="20" t="s">
        <v>84</v>
      </c>
      <c r="HS9" s="20"/>
      <c r="HT9" s="20" t="s">
        <v>84</v>
      </c>
      <c r="HU9" s="20"/>
      <c r="HV9" s="20" t="s">
        <v>85</v>
      </c>
      <c r="HW9" s="20"/>
      <c r="HX9" s="20" t="s">
        <v>84</v>
      </c>
      <c r="HY9" s="20"/>
      <c r="HZ9" s="20" t="s">
        <v>85</v>
      </c>
      <c r="IA9" s="20"/>
      <c r="IB9" s="20" t="s">
        <v>85</v>
      </c>
      <c r="IC9" s="20"/>
      <c r="ID9" s="20" t="s">
        <v>84</v>
      </c>
      <c r="IE9" s="20"/>
      <c r="IF9" s="20" t="s">
        <v>84</v>
      </c>
      <c r="IG9" s="20"/>
      <c r="IH9" s="20" t="s">
        <v>85</v>
      </c>
      <c r="II9" s="20"/>
      <c r="IJ9" s="20" t="s">
        <v>84</v>
      </c>
      <c r="IK9" s="20"/>
      <c r="IL9" s="20" t="s">
        <v>85</v>
      </c>
      <c r="IM9" s="20"/>
      <c r="IN9" s="20" t="s">
        <v>84</v>
      </c>
      <c r="IO9" s="20"/>
      <c r="IP9" s="20" t="s">
        <v>84</v>
      </c>
      <c r="IQ9" s="20"/>
      <c r="IR9" s="20" t="s">
        <v>84</v>
      </c>
      <c r="IS9" s="20"/>
      <c r="IT9" s="20" t="s">
        <v>84</v>
      </c>
      <c r="IU9" s="20"/>
      <c r="IV9" s="20" t="s">
        <v>85</v>
      </c>
      <c r="IW9" s="20"/>
      <c r="IX9" s="57" t="s">
        <v>87</v>
      </c>
      <c r="IY9" s="19">
        <f t="shared" si="4"/>
        <v>68</v>
      </c>
      <c r="IZ9" s="20"/>
      <c r="JA9" s="20"/>
      <c r="JB9" s="20"/>
      <c r="JC9" s="20"/>
      <c r="JD9" s="20"/>
    </row>
    <row r="10" spans="1:265" s="1" customFormat="1" x14ac:dyDescent="0.25">
      <c r="A10" s="7" t="s">
        <v>88</v>
      </c>
      <c r="B10" s="20" t="s">
        <v>85</v>
      </c>
      <c r="C10" s="20"/>
      <c r="D10" s="20" t="s">
        <v>85</v>
      </c>
      <c r="E10" s="20"/>
      <c r="F10" s="20" t="s">
        <v>85</v>
      </c>
      <c r="G10" s="20"/>
      <c r="H10" s="20" t="s">
        <v>84</v>
      </c>
      <c r="I10" s="20"/>
      <c r="J10" s="20" t="s">
        <v>84</v>
      </c>
      <c r="K10" s="20"/>
      <c r="L10" s="20" t="s">
        <v>84</v>
      </c>
      <c r="M10" s="20"/>
      <c r="N10" s="20" t="s">
        <v>85</v>
      </c>
      <c r="O10" s="20"/>
      <c r="P10" s="20" t="s">
        <v>84</v>
      </c>
      <c r="Q10" s="20"/>
      <c r="R10" s="20" t="s">
        <v>84</v>
      </c>
      <c r="S10" s="20"/>
      <c r="T10" s="20" t="s">
        <v>84</v>
      </c>
      <c r="U10" s="20"/>
      <c r="V10" s="7" t="s">
        <v>85</v>
      </c>
      <c r="X10" s="7" t="s">
        <v>84</v>
      </c>
      <c r="Z10" s="7" t="s">
        <v>85</v>
      </c>
      <c r="AA10" s="20"/>
      <c r="AB10" s="7" t="s">
        <v>85</v>
      </c>
      <c r="AD10" s="7" t="s">
        <v>84</v>
      </c>
      <c r="AF10" s="7" t="s">
        <v>84</v>
      </c>
      <c r="AH10" s="7" t="s">
        <v>84</v>
      </c>
      <c r="AJ10" s="7" t="s">
        <v>85</v>
      </c>
      <c r="AL10" s="7" t="s">
        <v>84</v>
      </c>
      <c r="AN10" s="7" t="s">
        <v>84</v>
      </c>
      <c r="AP10" s="7" t="s">
        <v>84</v>
      </c>
      <c r="AR10" s="7" t="s">
        <v>85</v>
      </c>
      <c r="AT10" s="7" t="s">
        <v>84</v>
      </c>
      <c r="AV10" s="7" t="s">
        <v>84</v>
      </c>
      <c r="AX10" s="7" t="s">
        <v>84</v>
      </c>
      <c r="AZ10" s="7" t="s">
        <v>84</v>
      </c>
      <c r="BB10" s="7" t="s">
        <v>85</v>
      </c>
      <c r="BD10" s="7" t="s">
        <v>85</v>
      </c>
      <c r="BF10" s="7" t="s">
        <v>84</v>
      </c>
      <c r="BH10" s="7" t="s">
        <v>85</v>
      </c>
      <c r="BJ10" s="7" t="s">
        <v>84</v>
      </c>
      <c r="BL10" s="7" t="s">
        <v>84</v>
      </c>
      <c r="BN10" s="1" t="s">
        <v>84</v>
      </c>
      <c r="BP10" s="7" t="s">
        <v>85</v>
      </c>
      <c r="BR10" s="7" t="s">
        <v>84</v>
      </c>
      <c r="BT10" s="7" t="s">
        <v>84</v>
      </c>
      <c r="BV10" s="7" t="s">
        <v>84</v>
      </c>
      <c r="BX10" s="7" t="s">
        <v>85</v>
      </c>
      <c r="BZ10" s="7" t="s">
        <v>84</v>
      </c>
      <c r="CB10" s="7" t="s">
        <v>84</v>
      </c>
      <c r="CD10" s="7" t="s">
        <v>85</v>
      </c>
      <c r="CF10" s="7" t="s">
        <v>84</v>
      </c>
      <c r="CH10" s="7" t="s">
        <v>84</v>
      </c>
      <c r="CJ10" s="7" t="s">
        <v>85</v>
      </c>
      <c r="CL10" s="7" t="s">
        <v>85</v>
      </c>
      <c r="CN10" s="7" t="s">
        <v>85</v>
      </c>
      <c r="CP10" s="7" t="s">
        <v>84</v>
      </c>
      <c r="CR10" s="7" t="s">
        <v>84</v>
      </c>
      <c r="CT10" s="7" t="s">
        <v>84</v>
      </c>
      <c r="CV10" s="7" t="s">
        <v>84</v>
      </c>
      <c r="CX10" s="7" t="s">
        <v>84</v>
      </c>
      <c r="CZ10" s="7" t="s">
        <v>84</v>
      </c>
      <c r="DB10" s="7" t="s">
        <v>84</v>
      </c>
      <c r="DD10" s="7" t="s">
        <v>84</v>
      </c>
      <c r="DF10" s="7" t="s">
        <v>84</v>
      </c>
      <c r="DH10" s="7" t="s">
        <v>84</v>
      </c>
      <c r="DJ10" s="7" t="s">
        <v>84</v>
      </c>
      <c r="DL10" s="7" t="s">
        <v>85</v>
      </c>
      <c r="DN10" s="7" t="s">
        <v>84</v>
      </c>
      <c r="DP10" s="7" t="s">
        <v>84</v>
      </c>
      <c r="DR10" s="7" t="s">
        <v>85</v>
      </c>
      <c r="DT10" s="7" t="s">
        <v>84</v>
      </c>
      <c r="DV10" s="1" t="s">
        <v>85</v>
      </c>
      <c r="DX10" s="7" t="s">
        <v>85</v>
      </c>
      <c r="DZ10" s="7" t="s">
        <v>85</v>
      </c>
      <c r="EB10" s="7" t="s">
        <v>84</v>
      </c>
      <c r="ED10" s="7" t="s">
        <v>85</v>
      </c>
      <c r="EF10" s="7" t="s">
        <v>84</v>
      </c>
      <c r="EH10" s="7" t="s">
        <v>84</v>
      </c>
      <c r="EJ10" s="7" t="s">
        <v>84</v>
      </c>
      <c r="EL10" s="60" t="s">
        <v>84</v>
      </c>
      <c r="EM10" s="7"/>
      <c r="EN10" s="20" t="s">
        <v>84</v>
      </c>
      <c r="EO10" s="20"/>
      <c r="EP10" s="20" t="s">
        <v>84</v>
      </c>
      <c r="EQ10" s="20"/>
      <c r="ER10" s="20" t="s">
        <v>85</v>
      </c>
      <c r="ES10" s="20"/>
      <c r="ET10" s="20" t="s">
        <v>84</v>
      </c>
      <c r="EU10" s="20"/>
      <c r="EV10" s="20" t="s">
        <v>84</v>
      </c>
      <c r="EW10" s="20"/>
      <c r="EX10" s="20" t="s">
        <v>84</v>
      </c>
      <c r="EY10" s="20"/>
      <c r="EZ10" s="20" t="s">
        <v>84</v>
      </c>
      <c r="FA10" s="20"/>
      <c r="FB10" s="20" t="s">
        <v>84</v>
      </c>
      <c r="FC10" s="20"/>
      <c r="FD10" s="20" t="s">
        <v>84</v>
      </c>
      <c r="FE10" s="20"/>
      <c r="FF10" s="20" t="s">
        <v>84</v>
      </c>
      <c r="FG10" s="20"/>
      <c r="FH10" s="20" t="s">
        <v>84</v>
      </c>
      <c r="FI10" s="20"/>
      <c r="FJ10" s="20" t="s">
        <v>85</v>
      </c>
      <c r="FK10" s="20"/>
      <c r="FL10" s="20" t="s">
        <v>85</v>
      </c>
      <c r="FM10" s="20"/>
      <c r="FN10" s="20" t="s">
        <v>84</v>
      </c>
      <c r="FO10" s="20"/>
      <c r="FP10" s="20" t="s">
        <v>84</v>
      </c>
      <c r="FQ10" s="20"/>
      <c r="FR10" s="20" t="s">
        <v>84</v>
      </c>
      <c r="FS10" s="20"/>
      <c r="FT10" s="20" t="s">
        <v>85</v>
      </c>
      <c r="FU10" s="20"/>
      <c r="FV10" s="20" t="s">
        <v>84</v>
      </c>
      <c r="FW10" s="20"/>
      <c r="FX10" s="1" t="s">
        <v>85</v>
      </c>
      <c r="FZ10" s="1" t="s">
        <v>85</v>
      </c>
      <c r="GB10" s="1" t="s">
        <v>85</v>
      </c>
      <c r="GD10" s="1" t="s">
        <v>85</v>
      </c>
      <c r="GE10" s="20"/>
      <c r="GF10" s="1" t="s">
        <v>85</v>
      </c>
      <c r="GH10" s="1" t="s">
        <v>84</v>
      </c>
      <c r="GJ10" s="1" t="s">
        <v>84</v>
      </c>
      <c r="GL10" s="1" t="s">
        <v>84</v>
      </c>
      <c r="GN10" s="1" t="s">
        <v>84</v>
      </c>
      <c r="GP10" t="s">
        <v>84</v>
      </c>
      <c r="GQ10"/>
      <c r="GR10" t="s">
        <v>84</v>
      </c>
      <c r="GS10"/>
      <c r="GT10" t="s">
        <v>85</v>
      </c>
      <c r="GU10"/>
      <c r="GV10" t="s">
        <v>84</v>
      </c>
      <c r="GW10"/>
      <c r="GX10" t="s">
        <v>84</v>
      </c>
      <c r="GY10"/>
      <c r="GZ10" t="s">
        <v>85</v>
      </c>
      <c r="HA10"/>
      <c r="HB10" s="1" t="s">
        <v>84</v>
      </c>
      <c r="HD10" s="1" t="s">
        <v>85</v>
      </c>
      <c r="HF10" s="1" t="s">
        <v>85</v>
      </c>
      <c r="HH10" s="1" t="s">
        <v>85</v>
      </c>
      <c r="HJ10" s="1" t="s">
        <v>84</v>
      </c>
      <c r="HL10" s="60" t="s">
        <v>84</v>
      </c>
      <c r="HM10" s="7"/>
      <c r="HN10" s="20" t="s">
        <v>85</v>
      </c>
      <c r="HO10" s="20"/>
      <c r="HP10" s="20" t="s">
        <v>85</v>
      </c>
      <c r="HQ10" s="20"/>
      <c r="HR10" s="20" t="s">
        <v>84</v>
      </c>
      <c r="HS10" s="20"/>
      <c r="HT10" s="20" t="s">
        <v>85</v>
      </c>
      <c r="HU10" s="20"/>
      <c r="HV10" s="20" t="s">
        <v>85</v>
      </c>
      <c r="HW10" s="20"/>
      <c r="HX10" s="20" t="s">
        <v>84</v>
      </c>
      <c r="HY10" s="20"/>
      <c r="HZ10" s="20" t="s">
        <v>85</v>
      </c>
      <c r="IA10" s="20"/>
      <c r="IB10" s="20" t="s">
        <v>85</v>
      </c>
      <c r="IC10" s="20"/>
      <c r="ID10" s="20" t="s">
        <v>85</v>
      </c>
      <c r="IE10" s="20"/>
      <c r="IF10" s="20" t="s">
        <v>84</v>
      </c>
      <c r="IG10" s="20"/>
      <c r="IH10" s="20" t="s">
        <v>85</v>
      </c>
      <c r="II10" s="20"/>
      <c r="IJ10" s="20" t="s">
        <v>84</v>
      </c>
      <c r="IK10" s="20"/>
      <c r="IL10" s="20" t="s">
        <v>85</v>
      </c>
      <c r="IM10" s="20"/>
      <c r="IN10" s="20" t="s">
        <v>84</v>
      </c>
      <c r="IO10" s="20"/>
      <c r="IP10" s="20" t="s">
        <v>84</v>
      </c>
      <c r="IQ10" s="20"/>
      <c r="IR10" s="20" t="s">
        <v>84</v>
      </c>
      <c r="IS10" s="20"/>
      <c r="IT10" s="20" t="s">
        <v>85</v>
      </c>
      <c r="IU10" s="20"/>
      <c r="IV10" s="20" t="s">
        <v>85</v>
      </c>
      <c r="IW10" s="20"/>
      <c r="IX10" s="60" t="s">
        <v>88</v>
      </c>
      <c r="IY10" s="19">
        <f t="shared" si="4"/>
        <v>79</v>
      </c>
      <c r="IZ10" s="20"/>
      <c r="JA10" s="20"/>
      <c r="JB10" s="20"/>
      <c r="JC10" s="20"/>
      <c r="JD10" s="20"/>
    </row>
    <row r="12" spans="1:265" x14ac:dyDescent="0.25">
      <c r="JA12" t="s">
        <v>177</v>
      </c>
      <c r="JB12">
        <v>128</v>
      </c>
    </row>
    <row r="13" spans="1:265" s="1" customFormat="1" x14ac:dyDescent="0.25">
      <c r="A13" s="7" t="s">
        <v>167</v>
      </c>
      <c r="EL13" s="57"/>
      <c r="HL13" s="57"/>
      <c r="IX13" s="57" t="s">
        <v>174</v>
      </c>
      <c r="IZ13" s="1" t="s">
        <v>175</v>
      </c>
      <c r="JC13" s="1" t="s">
        <v>176</v>
      </c>
    </row>
    <row r="14" spans="1:265" s="1" customFormat="1" x14ac:dyDescent="0.25">
      <c r="A14" s="7" t="s">
        <v>168</v>
      </c>
      <c r="B14" s="15">
        <f>B2-B3</f>
        <v>0.13138323226770943</v>
      </c>
      <c r="D14" s="15">
        <f>D2-D3</f>
        <v>0.12875099518718747</v>
      </c>
      <c r="F14" s="15">
        <f>F2-F3</f>
        <v>7.118837289989427E-2</v>
      </c>
      <c r="H14" s="15">
        <f>H2-H3</f>
        <v>8.9762263634100059E-2</v>
      </c>
      <c r="J14" s="15">
        <f>J2-J3</f>
        <v>-0.21669660517357547</v>
      </c>
      <c r="L14" s="15">
        <f>L2-L3</f>
        <v>-8.0699924240383636E-2</v>
      </c>
      <c r="N14" s="15">
        <f>N2-N3</f>
        <v>-2.2157974536809788E-2</v>
      </c>
      <c r="P14" s="15">
        <f>P2-P3</f>
        <v>-0.29310055340899299</v>
      </c>
      <c r="R14" s="15">
        <f>R2-R3</f>
        <v>5.8094502748582744E-2</v>
      </c>
      <c r="T14" s="15">
        <f>T2-T3</f>
        <v>-0.19465103329021982</v>
      </c>
      <c r="V14" s="15">
        <f>V2-V3</f>
        <v>-0.12868553967660934</v>
      </c>
      <c r="X14" s="15">
        <f>X2-X3</f>
        <v>-2.1209652966590609E-2</v>
      </c>
      <c r="Z14" s="15">
        <f>Z2-Z3</f>
        <v>-0.23513666873275335</v>
      </c>
      <c r="AB14" s="15">
        <f>AB2-AB3</f>
        <v>-0.46131383773850343</v>
      </c>
      <c r="AD14" s="15">
        <f>AD2-AD3</f>
        <v>0.10774433380684803</v>
      </c>
      <c r="AF14" s="15">
        <f>AF2-AF3</f>
        <v>3.0456514938497214E-3</v>
      </c>
      <c r="AH14" s="15">
        <f>AH2-AH3</f>
        <v>1.1986909134120705E-2</v>
      </c>
      <c r="AJ14" s="15">
        <f>AJ2-AJ3</f>
        <v>-9.7086776840620934E-2</v>
      </c>
      <c r="AL14" s="15">
        <f>AL2-AL3</f>
        <v>-6.8965296460527015E-2</v>
      </c>
      <c r="AN14" s="15">
        <f>AN2-AN3</f>
        <v>-0.18273097214110717</v>
      </c>
      <c r="AP14" s="15">
        <f>AP2-AP3</f>
        <v>-9.8949723418909841E-2</v>
      </c>
      <c r="AR14" s="15">
        <f>AR2-AR3</f>
        <v>-0.29280278997103693</v>
      </c>
      <c r="AT14" s="15">
        <f>AT2-AT3</f>
        <v>-0.62484597642463213</v>
      </c>
      <c r="AV14" s="15">
        <f>AV2-AV3</f>
        <v>-0.1507871588626879</v>
      </c>
      <c r="AX14" s="15">
        <f>AX2-AX3</f>
        <v>0.22201725548643614</v>
      </c>
      <c r="AZ14" s="15">
        <f>AZ2-AZ3</f>
        <v>-1.4658465497554285E-2</v>
      </c>
      <c r="BB14" s="15">
        <f>BB2-BB3</f>
        <v>-0.26766234661584598</v>
      </c>
      <c r="BD14" s="15">
        <f>BD2-BD3</f>
        <v>0.13368002719825145</v>
      </c>
      <c r="BF14" s="15">
        <f>BF2-BF3</f>
        <v>1.6057814287484318E-2</v>
      </c>
      <c r="BH14" s="15">
        <f>BH2-BH3</f>
        <v>-6.0546762901856344E-2</v>
      </c>
      <c r="BJ14" s="15">
        <f>BJ2-BJ3</f>
        <v>0.10294709042989625</v>
      </c>
      <c r="BL14" s="15">
        <f>BL2-BL3</f>
        <v>-0.16845084691437895</v>
      </c>
      <c r="BN14" s="15">
        <f>BN2-BN3</f>
        <v>-0.18430796302647467</v>
      </c>
      <c r="BP14" s="15">
        <f>BP2-BP3</f>
        <v>7.9817316080068534E-2</v>
      </c>
      <c r="BR14" s="15">
        <f>BR2-BR3</f>
        <v>-4.3150691502525484E-2</v>
      </c>
      <c r="BT14" s="15">
        <f>BT2-BT3</f>
        <v>-0.13791074968702233</v>
      </c>
      <c r="BV14" s="15">
        <f>BV2-BV3</f>
        <v>-0.19615763840015021</v>
      </c>
      <c r="BX14" s="15">
        <f>BX2-BX3</f>
        <v>5.7276787672362328E-2</v>
      </c>
      <c r="BZ14" s="15">
        <f>BZ2-BZ3</f>
        <v>4.0276545913382478E-3</v>
      </c>
      <c r="CB14" s="15">
        <f>CB2-CB3</f>
        <v>6.0008959493445924E-2</v>
      </c>
      <c r="CD14" s="15">
        <f>CD2-CD3</f>
        <v>-0.12445533309969048</v>
      </c>
      <c r="CF14" s="15">
        <f>CF2-CF3</f>
        <v>-0.22882117617328279</v>
      </c>
      <c r="CH14" s="15">
        <f>CH2-CH3</f>
        <v>-0.32255050869971247</v>
      </c>
      <c r="CJ14" s="15">
        <f>CJ2-CJ3</f>
        <v>0.28523338353709538</v>
      </c>
      <c r="CL14" s="15">
        <f>CL2-CL3</f>
        <v>-2.1456558538169412E-2</v>
      </c>
      <c r="CN14" s="15">
        <f>CN2-CN3</f>
        <v>1.9978480193602377E-2</v>
      </c>
      <c r="CP14" s="15">
        <f>CP2-CP3</f>
        <v>-0.25385712947194761</v>
      </c>
      <c r="CR14" s="15">
        <f>CR2-CR3</f>
        <v>-6.8576888480735843E-2</v>
      </c>
      <c r="CT14" s="15">
        <f>CT2-CT3</f>
        <v>0.25871333226688964</v>
      </c>
      <c r="CV14" s="15">
        <f>CV2-CV3</f>
        <v>-0.15060820400436647</v>
      </c>
      <c r="CX14" s="15">
        <f>CX2-CX3</f>
        <v>-0.17024465871980787</v>
      </c>
      <c r="CZ14" s="15">
        <f>CZ2-CZ3</f>
        <v>-4.6079391140043668E-3</v>
      </c>
      <c r="DB14" s="15">
        <f>DB2-DB3</f>
        <v>3.5091829228417526E-2</v>
      </c>
      <c r="DD14" s="15">
        <f>DD2-DD3</f>
        <v>0.1209656279637823</v>
      </c>
      <c r="DF14" s="15">
        <f>DF2-DF3</f>
        <v>7.4882640647638721E-2</v>
      </c>
      <c r="DH14" s="15">
        <f>DH2-DH3</f>
        <v>0.20231646953030824</v>
      </c>
      <c r="DJ14" s="15">
        <f>DJ2-DJ3</f>
        <v>-0.19428149087937774</v>
      </c>
      <c r="DL14" s="15">
        <f>DL2-DL3</f>
        <v>-0.21069573207098036</v>
      </c>
      <c r="DN14" s="15">
        <f>DN2-DN3</f>
        <v>-1.5577708549499625</v>
      </c>
      <c r="DP14" s="15">
        <f>DP2-DP3</f>
        <v>-0.224514090025284</v>
      </c>
      <c r="DR14" s="15">
        <f>DR2-DR3</f>
        <v>-0.10376356668811204</v>
      </c>
      <c r="DT14" s="15">
        <f>DT2-DT3</f>
        <v>-0.12533402895758083</v>
      </c>
      <c r="DV14" s="15">
        <f>DV2-DV3</f>
        <v>0.13462699739694894</v>
      </c>
      <c r="DX14" s="15">
        <f>DX2-DX3</f>
        <v>-0.2789169447659845</v>
      </c>
      <c r="DZ14" s="15">
        <f>DZ2-DZ3</f>
        <v>0.2018925344954241</v>
      </c>
      <c r="EB14" s="15">
        <f>EB2-EB3</f>
        <v>-0.14824846405084302</v>
      </c>
      <c r="ED14" s="15">
        <f>ED2-ED3</f>
        <v>-1.7159619360500589E-2</v>
      </c>
      <c r="EF14" s="15">
        <f>EF2-EF3</f>
        <v>-0.28485896542889866</v>
      </c>
      <c r="EH14" s="15">
        <f>EH2-EH3</f>
        <v>-0.56238058149731862</v>
      </c>
      <c r="EJ14" s="15">
        <f>EJ2-EJ3</f>
        <v>-0.29578842116858095</v>
      </c>
      <c r="EL14" s="55">
        <f>EL2-EL3</f>
        <v>-0.13277428046260809</v>
      </c>
      <c r="EN14" s="15">
        <f>EN2-EN3</f>
        <v>0.1771291328338862</v>
      </c>
      <c r="EP14" s="15">
        <f>EP2-EP3</f>
        <v>9.6995720638218819E-2</v>
      </c>
      <c r="ER14" s="15">
        <f>ER2-ER3</f>
        <v>3.3416665545772828E-2</v>
      </c>
      <c r="ET14" s="15">
        <f>ET2-ET3</f>
        <v>-0.52572188929900432</v>
      </c>
      <c r="EV14" s="15">
        <f>EV2-EV3</f>
        <v>-0.33111943544527822</v>
      </c>
      <c r="EX14" s="15">
        <f>EX2-EX3</f>
        <v>-0.22722814507374467</v>
      </c>
      <c r="EZ14" s="15">
        <f>EZ2-EZ3</f>
        <v>0.17316663434063995</v>
      </c>
      <c r="FB14" s="15">
        <f>FB2-FB3</f>
        <v>-9.6230131977069089E-2</v>
      </c>
      <c r="FD14" s="15">
        <f>FD2-FD3</f>
        <v>-4.7680756654194356E-2</v>
      </c>
      <c r="FF14" s="15">
        <f>FF2-FF3</f>
        <v>-3.7531689004090985E-2</v>
      </c>
      <c r="FH14" s="15">
        <f>FH2-FH3</f>
        <v>-0.38682103683402735</v>
      </c>
      <c r="FJ14" s="15">
        <f>FJ2-FJ3</f>
        <v>-8.1514871101346031E-2</v>
      </c>
      <c r="FL14" s="15">
        <f>FL2-FL3</f>
        <v>1.5244601842969885E-2</v>
      </c>
      <c r="FN14" s="15">
        <f>FN2-FN3</f>
        <v>-0.37577128766377077</v>
      </c>
      <c r="FP14" s="15">
        <f>FP2-FP3</f>
        <v>-0.19863716369101558</v>
      </c>
      <c r="FR14" s="15">
        <f>FR2-FR3</f>
        <v>-3.546185700498139E-4</v>
      </c>
      <c r="FT14" s="15">
        <f>FT2-FT3</f>
        <v>-0.13085525181849933</v>
      </c>
      <c r="FV14" s="15">
        <f>FV2-FV3</f>
        <v>0.13506494994126006</v>
      </c>
      <c r="FX14" s="15">
        <f>FX2-FX3</f>
        <v>-0.10797368716987432</v>
      </c>
      <c r="FZ14" s="15">
        <f>FZ2-FZ3</f>
        <v>7.1009961411123146E-2</v>
      </c>
      <c r="GB14" s="15">
        <f>GB2-GB3</f>
        <v>5.6740122270196203E-2</v>
      </c>
      <c r="GD14" s="15">
        <f>GD2-GD3</f>
        <v>0.43424480903723522</v>
      </c>
      <c r="GF14" s="15">
        <f>GF2-GF3</f>
        <v>-7.6048029051234423E-2</v>
      </c>
      <c r="GH14" s="15">
        <f>GH2-GH3</f>
        <v>2.0980365507149212E-2</v>
      </c>
      <c r="GJ14" s="15">
        <f>GJ2-GJ3</f>
        <v>-0.17072995920176692</v>
      </c>
      <c r="GL14" s="15">
        <f>GL2-GL3</f>
        <v>-0.15940028715747034</v>
      </c>
      <c r="GN14" s="15">
        <f>GN2-GN3</f>
        <v>-2.5409806394477763E-2</v>
      </c>
      <c r="GP14" s="15">
        <f>GP2-GP3</f>
        <v>8.0468632507495585E-2</v>
      </c>
      <c r="GR14" s="15">
        <f>GR2-GR3</f>
        <v>-0.3115684455690273</v>
      </c>
      <c r="GT14" s="15">
        <f>GT2-GT3</f>
        <v>7.6122677218222856E-2</v>
      </c>
      <c r="GV14" s="15">
        <f>GV2-GV3</f>
        <v>-0.28804646663023803</v>
      </c>
      <c r="GX14" s="15">
        <f>GX2-GX3</f>
        <v>-0.20336527070160426</v>
      </c>
      <c r="GZ14" s="15">
        <f>GZ2-GZ3</f>
        <v>-9.6973941870066582E-2</v>
      </c>
      <c r="HB14" s="15">
        <f>HB2-HB3</f>
        <v>-0.21218744428148439</v>
      </c>
      <c r="HD14" s="15">
        <f>HD2-HD3</f>
        <v>-0.18048329365849325</v>
      </c>
      <c r="HF14" s="15">
        <f>HF2-HF3</f>
        <v>-0.38397176536907263</v>
      </c>
      <c r="HH14" s="15">
        <f>HH2-HH3</f>
        <v>-6.7613768498124838E-3</v>
      </c>
      <c r="HJ14" s="15">
        <f>HJ2-HJ3</f>
        <v>3.1560846571144885E-2</v>
      </c>
      <c r="HL14" s="55">
        <f>HL2-HL3</f>
        <v>0.1399999999999999</v>
      </c>
      <c r="HN14" s="15">
        <f>HN2-HN3</f>
        <v>5.0000000000000044E-2</v>
      </c>
      <c r="HP14" s="15">
        <f>HP2-HP3</f>
        <v>0.33000000000000007</v>
      </c>
      <c r="HR14" s="15">
        <f>HR2-HR3</f>
        <v>-3.0000000000000027E-2</v>
      </c>
      <c r="HT14" s="15">
        <f>HT2-HT3</f>
        <v>0.16000000000000014</v>
      </c>
      <c r="HV14" s="15">
        <f>HV2-HV3</f>
        <v>9.000000000000008E-2</v>
      </c>
      <c r="HX14" s="15">
        <f>HX2-HX3</f>
        <v>-4.0000000000000036E-2</v>
      </c>
      <c r="HZ14" s="15">
        <f>HZ2-HZ3</f>
        <v>0.12000000000000011</v>
      </c>
      <c r="IB14" s="15">
        <f>IB2-IB3</f>
        <v>-8.0000000000000071E-2</v>
      </c>
      <c r="ID14" s="15">
        <f>ID2-ID3</f>
        <v>0.06</v>
      </c>
      <c r="IF14" s="15">
        <f>IF2-IF3</f>
        <v>0.12000000000000011</v>
      </c>
      <c r="IH14" s="15">
        <f>IH2-IH3</f>
        <v>-0.22000000000000008</v>
      </c>
      <c r="IJ14" s="15">
        <f>IJ2-IJ3</f>
        <v>-0.12999999999999989</v>
      </c>
      <c r="IL14" s="15">
        <f>IL2-IL3</f>
        <v>-0.28000000000000003</v>
      </c>
      <c r="IN14" s="15">
        <f>IN2-IN3</f>
        <v>-0.24</v>
      </c>
      <c r="IP14" s="15">
        <f>IP2-IP3</f>
        <v>-0.24</v>
      </c>
      <c r="IR14" s="15">
        <f>IR2-IR3</f>
        <v>-0.25</v>
      </c>
      <c r="IT14" s="15">
        <f>IT2-IT3</f>
        <v>-6.0000000000000053E-2</v>
      </c>
      <c r="IV14" s="15">
        <f>IV2-IV3</f>
        <v>0</v>
      </c>
      <c r="IW14" s="15"/>
      <c r="IX14" s="55">
        <f>AVERAGE(B14:IW14)</f>
        <v>-8.4945951990134633E-2</v>
      </c>
      <c r="IY14" s="15"/>
      <c r="IZ14" s="1">
        <f>_xlfn.STDEV.S(B14:IW14)</f>
        <v>0.22382926969921305</v>
      </c>
      <c r="JA14" s="15"/>
      <c r="JC14" s="1">
        <f>(IX14/IZ14)*SQRT($JB$12)</f>
        <v>-4.293691081048622</v>
      </c>
      <c r="JE14" s="1" t="s">
        <v>178</v>
      </c>
    </row>
    <row r="15" spans="1:265" s="1" customFormat="1" x14ac:dyDescent="0.25">
      <c r="A15" s="7" t="s">
        <v>169</v>
      </c>
      <c r="B15" s="15">
        <f>B2-B4</f>
        <v>0.3594749775338954</v>
      </c>
      <c r="D15" s="15">
        <f>D2-D4</f>
        <v>0.1375008284519586</v>
      </c>
      <c r="F15" s="15">
        <f>F2-F4</f>
        <v>-2.4426566291235019E-2</v>
      </c>
      <c r="H15" s="15">
        <f>H2-H4</f>
        <v>-0.34816691325554805</v>
      </c>
      <c r="J15" s="15">
        <f>J2-J4</f>
        <v>-0.55536424396857376</v>
      </c>
      <c r="L15" s="15">
        <f>L2-L4</f>
        <v>-0.17711003254964952</v>
      </c>
      <c r="N15" s="15">
        <f>N2-N4</f>
        <v>-8.3483046324434929E-2</v>
      </c>
      <c r="P15" s="15">
        <f>P2-P4</f>
        <v>-0.3967686514888753</v>
      </c>
      <c r="R15" s="15">
        <f>R2-R4</f>
        <v>-5.7012819090743738E-2</v>
      </c>
      <c r="T15" s="15">
        <f>T2-T4</f>
        <v>-0.21832640982557439</v>
      </c>
      <c r="V15" s="15">
        <f>V2-V4</f>
        <v>1.9465873396722677E-2</v>
      </c>
      <c r="X15" s="15">
        <f>X2-X4</f>
        <v>-0.69600738222768666</v>
      </c>
      <c r="Z15" s="15">
        <f>Z2-Z4</f>
        <v>8.0244702732634177E-3</v>
      </c>
      <c r="AB15" s="15">
        <f>AB2-AB4</f>
        <v>-0.47861513487400764</v>
      </c>
      <c r="AD15" s="15">
        <f>AD2-AD4</f>
        <v>-0.23643635796729756</v>
      </c>
      <c r="AF15" s="15">
        <f>AF2-AF4</f>
        <v>-0.39274924351880547</v>
      </c>
      <c r="AH15" s="15">
        <f>AH2-AH4</f>
        <v>-4.0808299133410775E-2</v>
      </c>
      <c r="AJ15" s="15">
        <f>AJ2-AJ4</f>
        <v>1.7563105199216764E-2</v>
      </c>
      <c r="AL15" s="15">
        <f>AL2-AL4</f>
        <v>-0.32043372145137766</v>
      </c>
      <c r="AN15" s="15">
        <f>AN2-AN4</f>
        <v>-0.29329411883401352</v>
      </c>
      <c r="AP15" s="15">
        <f>AP2-AP4</f>
        <v>-0.21638236957408807</v>
      </c>
      <c r="AR15" s="15">
        <f>AR2-AR4</f>
        <v>0.28933578783168556</v>
      </c>
      <c r="AT15" s="15">
        <f>AT2-AT4</f>
        <v>-0.84975391529600297</v>
      </c>
      <c r="AV15" s="15">
        <f>AV2-AV4</f>
        <v>-0.33707313810077677</v>
      </c>
      <c r="AX15" s="15">
        <f>AX2-AX4</f>
        <v>-0.21956198613055078</v>
      </c>
      <c r="AZ15" s="15">
        <f>AZ2-AZ4</f>
        <v>-0.17907825063161181</v>
      </c>
      <c r="BB15" s="15">
        <f>BB2-BB4</f>
        <v>4.5454879013268612E-2</v>
      </c>
      <c r="BD15" s="15">
        <f>BD2-BD4</f>
        <v>-0.12112887767127928</v>
      </c>
      <c r="BF15" s="15">
        <f>BF2-BF4</f>
        <v>-6.5810666351401093E-2</v>
      </c>
      <c r="BH15" s="15">
        <f>BH2-BH4</f>
        <v>0.13787246288757138</v>
      </c>
      <c r="BJ15" s="15">
        <f>BJ2-BJ4</f>
        <v>-2.3510149438611849E-2</v>
      </c>
      <c r="BL15" s="15">
        <f>BL2-BL4</f>
        <v>-0.12437359072990517</v>
      </c>
      <c r="BN15" s="15">
        <f>BN2-BN4</f>
        <v>-0.48247044511498105</v>
      </c>
      <c r="BP15" s="15">
        <f>BP2-BP4</f>
        <v>-7.0358578056745003E-2</v>
      </c>
      <c r="BR15" s="15">
        <f>BR2-BR4</f>
        <v>-0.1122748240539817</v>
      </c>
      <c r="BT15" s="15">
        <f>BT2-BT4</f>
        <v>-0.3814161544037229</v>
      </c>
      <c r="BV15" s="15">
        <f>BV2-BV4</f>
        <v>-0.25993952934774944</v>
      </c>
      <c r="BX15" s="15">
        <f>BX2-BX4</f>
        <v>-8.7205143669549234E-3</v>
      </c>
      <c r="BZ15" s="15">
        <f>BZ2-BZ4</f>
        <v>-0.26225778409304135</v>
      </c>
      <c r="CB15" s="15">
        <f>CB2-CB4</f>
        <v>-3.1496725260165448E-2</v>
      </c>
      <c r="CD15" s="15">
        <f>CD2-CD4</f>
        <v>0.54113820382525446</v>
      </c>
      <c r="CF15" s="15">
        <f>CF2-CF4</f>
        <v>-0.75904185914530609</v>
      </c>
      <c r="CH15" s="15">
        <f>CH2-CH4</f>
        <v>-0.63929685365993016</v>
      </c>
      <c r="CJ15" s="15">
        <f>CJ2-CJ4</f>
        <v>0.3625301490197837</v>
      </c>
      <c r="CL15" s="15">
        <f>CL2-CL4</f>
        <v>0.55747122817090622</v>
      </c>
      <c r="CN15" s="15">
        <f>CN2-CN4</f>
        <v>1.8806311991045987E-2</v>
      </c>
      <c r="CP15" s="15">
        <f>CP2-CP4</f>
        <v>2.8680136602778794E-2</v>
      </c>
      <c r="CR15" s="15">
        <f>CR2-CR4</f>
        <v>-0.14495284935090069</v>
      </c>
      <c r="CT15" s="15">
        <f>CT2-CT4</f>
        <v>-0.20194677213249079</v>
      </c>
      <c r="CV15" s="15">
        <f>CV2-CV4</f>
        <v>-0.16052541033798284</v>
      </c>
      <c r="CX15" s="15">
        <f>CX2-CX4</f>
        <v>-0.30606386450664391</v>
      </c>
      <c r="CZ15" s="15">
        <f>CZ2-CZ4</f>
        <v>-5.307907418245994E-2</v>
      </c>
      <c r="DB15" s="15">
        <f>DB2-DB4</f>
        <v>0.15206202418770737</v>
      </c>
      <c r="DD15" s="15">
        <f>DD2-DD4</f>
        <v>-0.26893471347067033</v>
      </c>
      <c r="DF15" s="15">
        <f>DF2-DF4</f>
        <v>0.1613869589364656</v>
      </c>
      <c r="DH15" s="15">
        <f>DH2-DH4</f>
        <v>7.1522821565091932E-2</v>
      </c>
      <c r="DJ15" s="15">
        <f>DJ2-DJ4</f>
        <v>-0.23185712629695954</v>
      </c>
      <c r="DL15" s="15">
        <f>DL2-DL4</f>
        <v>-0.10541596398711905</v>
      </c>
      <c r="DN15" s="15">
        <f>DN2-DN4</f>
        <v>-1.8841874904776339</v>
      </c>
      <c r="DP15" s="15">
        <f>DP2-DP4</f>
        <v>-0.35600814906142531</v>
      </c>
      <c r="DR15" s="15">
        <f>DR2-DR4</f>
        <v>-8.1685916327724373E-2</v>
      </c>
      <c r="DT15" s="15">
        <f>DT2-DT4</f>
        <v>-9.8080690657678549E-2</v>
      </c>
      <c r="DV15" s="15">
        <f>DV2-DV4</f>
        <v>8.7056987611933589E-2</v>
      </c>
      <c r="DX15" s="15">
        <f>DX2-DX4</f>
        <v>0.12456645523275434</v>
      </c>
      <c r="DZ15" s="15">
        <f>DZ2-DZ4</f>
        <v>0.7172184801547048</v>
      </c>
      <c r="EB15" s="15">
        <f>EB2-EB4</f>
        <v>-0.69433995738956966</v>
      </c>
      <c r="ED15" s="15">
        <f>ED2-ED4</f>
        <v>0.32138374558692645</v>
      </c>
      <c r="EF15" s="15">
        <f>EF2-EF4</f>
        <v>0.73602055419897328</v>
      </c>
      <c r="EH15" s="15">
        <f>EH2-EH4</f>
        <v>-0.7742071557878224</v>
      </c>
      <c r="EJ15" s="15">
        <f>EJ2-EJ4</f>
        <v>-0.64529604828924925</v>
      </c>
      <c r="EL15" s="55">
        <f>EL2-EL4</f>
        <v>-0.38331843086264972</v>
      </c>
      <c r="EN15" s="15">
        <f>EN2-EN4</f>
        <v>0.12507016574797991</v>
      </c>
      <c r="EP15" s="15">
        <f>EP2-EP4</f>
        <v>-7.4781213321194862E-2</v>
      </c>
      <c r="ER15" s="15">
        <f>ER2-ER4</f>
        <v>0.10181834564090231</v>
      </c>
      <c r="ET15" s="15">
        <f>ET2-ET4</f>
        <v>-1.1122645424314168</v>
      </c>
      <c r="EV15" s="15">
        <f>EV2-EV4</f>
        <v>-0.72818950970889951</v>
      </c>
      <c r="EX15" s="15">
        <f>EX2-EX4</f>
        <v>-0.2070525572669325</v>
      </c>
      <c r="EZ15" s="15">
        <f>EZ2-EZ4</f>
        <v>-3.9401917664251718E-2</v>
      </c>
      <c r="FB15" s="15">
        <f>FB2-FB4</f>
        <v>-0.15246216113270306</v>
      </c>
      <c r="FD15" s="15">
        <f>FD2-FD4</f>
        <v>-0.24969791233143535</v>
      </c>
      <c r="FF15" s="15">
        <f>FF2-FF4</f>
        <v>-0.45423373779297371</v>
      </c>
      <c r="FH15" s="15">
        <f>FH2-FH4</f>
        <v>-0.34958964952384119</v>
      </c>
      <c r="FJ15" s="15">
        <f>FJ2-FJ4</f>
        <v>-0.34905789469208559</v>
      </c>
      <c r="FL15" s="15">
        <f>FL2-FL4</f>
        <v>-0.13260324668759932</v>
      </c>
      <c r="FN15" s="15">
        <f>FN2-FN4</f>
        <v>-0.73444520134031144</v>
      </c>
      <c r="FP15" s="15">
        <f>FP2-FP4</f>
        <v>-0.12392489587003408</v>
      </c>
      <c r="FR15" s="15">
        <f>FR2-FR4</f>
        <v>-0.30628937731943373</v>
      </c>
      <c r="FT15" s="15">
        <f>FT2-FT4</f>
        <v>-0.11056390151802709</v>
      </c>
      <c r="FV15" s="15">
        <f>FV2-FV4</f>
        <v>-0.40579291038245746</v>
      </c>
      <c r="FX15" s="15">
        <f>FX2-FX4</f>
        <v>9.9361269975265509E-2</v>
      </c>
      <c r="FZ15" s="15">
        <f>FZ2-FZ4</f>
        <v>9.8644816629285148E-2</v>
      </c>
      <c r="GB15" s="15">
        <f>GB2-GB4</f>
        <v>0.74975728392295937</v>
      </c>
      <c r="GD15" s="15">
        <f>GD2-GD4</f>
        <v>0.58145894075166571</v>
      </c>
      <c r="GF15" s="15">
        <f>GF2-GF4</f>
        <v>0.13552446177096888</v>
      </c>
      <c r="GH15" s="15">
        <f>GH2-GH4</f>
        <v>-6.0102515263652734E-2</v>
      </c>
      <c r="GJ15" s="15">
        <f>GJ2-GJ4</f>
        <v>-0.11813244144041501</v>
      </c>
      <c r="GL15" s="15">
        <f>GL2-GL4</f>
        <v>-0.29278371295186278</v>
      </c>
      <c r="GN15" s="15">
        <f>GN2-GN4</f>
        <v>-0.22413039932113288</v>
      </c>
      <c r="GP15" s="15">
        <f>GP2-GP4</f>
        <v>6.9126488406936692E-2</v>
      </c>
      <c r="GR15" s="15">
        <f>GR2-GR4</f>
        <v>-0.60690738929363452</v>
      </c>
      <c r="GT15" s="15">
        <f>GT2-GT4</f>
        <v>0.15287874661992662</v>
      </c>
      <c r="GV15" s="15">
        <f>GV2-GV4</f>
        <v>-0.8398296846660942</v>
      </c>
      <c r="GX15" s="15">
        <f>GX2-GX4</f>
        <v>-0.34759973952071488</v>
      </c>
      <c r="GZ15" s="15">
        <f>GZ2-GZ4</f>
        <v>0.41517503592277882</v>
      </c>
      <c r="HB15" s="15">
        <f>HB2-HB4</f>
        <v>-0.24504483711941516</v>
      </c>
      <c r="HD15" s="15">
        <f>HD2-HD4</f>
        <v>0.74773878888157386</v>
      </c>
      <c r="HF15" s="15">
        <f>HF2-HF4</f>
        <v>-0.30998315986018832</v>
      </c>
      <c r="HH15" s="15">
        <f>HH2-HH4</f>
        <v>-0.11035792387527521</v>
      </c>
      <c r="HJ15" s="15">
        <f>HJ2-HJ4</f>
        <v>-0.28415206572470231</v>
      </c>
      <c r="HL15" s="55">
        <f>HL2-HL4</f>
        <v>-0.1100000000000001</v>
      </c>
      <c r="HN15" s="15">
        <f>HN2-HN4</f>
        <v>7.999999999999996E-2</v>
      </c>
      <c r="HP15" s="15">
        <f>HP2-HP4</f>
        <v>0.59000000000000008</v>
      </c>
      <c r="HR15" s="15">
        <f>HR2-HR4</f>
        <v>-2.0000000000000018E-2</v>
      </c>
      <c r="HT15" s="15">
        <f>HT2-HT4</f>
        <v>-0.12999999999999989</v>
      </c>
      <c r="HV15" s="15">
        <f>HV2-HV4</f>
        <v>1.0000000000000009E-2</v>
      </c>
      <c r="HX15" s="15">
        <f>HX2-HX4</f>
        <v>-0.39999999999999991</v>
      </c>
      <c r="HZ15" s="15">
        <f>HZ2-HZ4</f>
        <v>7.0000000000000062E-2</v>
      </c>
      <c r="IB15" s="15">
        <f>IB2-IB4</f>
        <v>-6.0000000000000053E-2</v>
      </c>
      <c r="ID15" s="15">
        <f>ID2-ID4</f>
        <v>-0.11000000000000004</v>
      </c>
      <c r="IF15" s="15">
        <f>IF2-IF4</f>
        <v>-0.1399999999999999</v>
      </c>
      <c r="IH15" s="15">
        <f>IH2-IH4</f>
        <v>4.9999999999999933E-2</v>
      </c>
      <c r="IJ15" s="15">
        <f>IJ2-IJ4</f>
        <v>-0.17999999999999994</v>
      </c>
      <c r="IL15" s="15">
        <f>IL2-IL4</f>
        <v>0.22999999999999998</v>
      </c>
      <c r="IN15" s="15">
        <f>IN2-IN4</f>
        <v>-0.24</v>
      </c>
      <c r="IP15" s="15">
        <f>IP2-IP4</f>
        <v>-0.78</v>
      </c>
      <c r="IR15" s="15">
        <f>IR2-IR4</f>
        <v>-0.5199999999999998</v>
      </c>
      <c r="IT15" s="15">
        <f>IT2-IT4</f>
        <v>8.0000000000000071E-2</v>
      </c>
      <c r="IV15" s="15">
        <f>IV2-IV4</f>
        <v>0.32000000000000006</v>
      </c>
      <c r="IW15" s="15"/>
      <c r="IX15" s="55">
        <f t="shared" ref="IX15:IX19" si="5">AVERAGE(B15:IW15)</f>
        <v>-0.13993072247988708</v>
      </c>
      <c r="IY15" s="15"/>
      <c r="IZ15" s="1">
        <f t="shared" ref="IZ15:IZ19" si="6">_xlfn.STDEV.S(B15:IW15)</f>
        <v>0.37564675892865024</v>
      </c>
      <c r="JA15" s="15"/>
      <c r="JC15" s="1">
        <f t="shared" ref="JC15:JC19" si="7">(IX15/IZ15)*SQRT($JB$12)</f>
        <v>-4.2144258310783798</v>
      </c>
      <c r="JE15" s="1" t="s">
        <v>178</v>
      </c>
    </row>
    <row r="16" spans="1:265" s="1" customFormat="1" x14ac:dyDescent="0.25">
      <c r="A16" s="7" t="s">
        <v>170</v>
      </c>
      <c r="B16" s="15">
        <f>B2-B5</f>
        <v>0.33467978038648222</v>
      </c>
      <c r="D16" s="15">
        <f>D2-D5</f>
        <v>0.2349402175873182</v>
      </c>
      <c r="F16" s="15">
        <f>F2-F5</f>
        <v>0.12652919561390497</v>
      </c>
      <c r="H16" s="15">
        <f>H2-H5</f>
        <v>-0.18748994208484915</v>
      </c>
      <c r="J16" s="15">
        <f>J2-J5</f>
        <v>-0.88909931360310845</v>
      </c>
      <c r="L16" s="15">
        <f>L2-L5</f>
        <v>-0.18627578299887571</v>
      </c>
      <c r="N16" s="15">
        <f>N2-N5</f>
        <v>0.12857353721852022</v>
      </c>
      <c r="P16" s="15">
        <f>P2-P5</f>
        <v>-0.53653005953196575</v>
      </c>
      <c r="R16" s="15">
        <f>R2-R5</f>
        <v>8.963898389966285E-2</v>
      </c>
      <c r="T16" s="15">
        <f>T2-T5</f>
        <v>-0.40607422721203623</v>
      </c>
      <c r="V16" s="15">
        <f>V2-V5</f>
        <v>0.32093260301146687</v>
      </c>
      <c r="X16" s="15">
        <f>X2-X5</f>
        <v>-0.82639984131693978</v>
      </c>
      <c r="Z16" s="15">
        <f>Z2-Z5</f>
        <v>-4.2617543082728027E-3</v>
      </c>
      <c r="AB16" s="15">
        <f>AB2-AB5</f>
        <v>-0.16036029920784459</v>
      </c>
      <c r="AD16" s="15">
        <f>AD2-AD5</f>
        <v>-0.24510587664677874</v>
      </c>
      <c r="AF16" s="15">
        <f>AF2-AF5</f>
        <v>-0.55294888534039843</v>
      </c>
      <c r="AH16" s="15">
        <f>AH2-AH5</f>
        <v>-0.260088701885684</v>
      </c>
      <c r="AJ16" s="15">
        <f>AJ2-AJ5</f>
        <v>-9.5987437847033091E-3</v>
      </c>
      <c r="AL16" s="15">
        <f>AL2-AL5</f>
        <v>-0.1678511879296074</v>
      </c>
      <c r="AN16" s="15">
        <f>AN2-AN5</f>
        <v>-0.31060114474181783</v>
      </c>
      <c r="AP16" s="15">
        <f>AP2-AP5</f>
        <v>-0.35484103784886512</v>
      </c>
      <c r="AR16" s="15">
        <f>AR2-AR5</f>
        <v>0.70603627956376491</v>
      </c>
      <c r="AT16" s="15">
        <f>AT2-AT5</f>
        <v>-1.2724688712455563</v>
      </c>
      <c r="AV16" s="15">
        <f>AV2-AV5</f>
        <v>-0.38361444369862985</v>
      </c>
      <c r="AX16" s="15">
        <f>AX2-AX5</f>
        <v>-0.3229621970279356</v>
      </c>
      <c r="AZ16" s="15">
        <f>AZ2-AZ5</f>
        <v>-0.23150770655998248</v>
      </c>
      <c r="BB16" s="15">
        <f>BB2-BB5</f>
        <v>0.34195316684029575</v>
      </c>
      <c r="BD16" s="15">
        <f>BD2-BD5</f>
        <v>2.6811458602467308E-2</v>
      </c>
      <c r="BF16" s="15">
        <f>BF2-BF5</f>
        <v>-0.2653550879842359</v>
      </c>
      <c r="BH16" s="15">
        <f>BH2-BH5</f>
        <v>0.16161009585158559</v>
      </c>
      <c r="BJ16" s="15">
        <f>BJ2-BJ5</f>
        <v>-0.23613477508430358</v>
      </c>
      <c r="BL16" s="15">
        <f>BL2-BL5</f>
        <v>4.0382774470297145E-2</v>
      </c>
      <c r="BN16" s="15">
        <f>BN2-BN5</f>
        <v>-0.64224839524873301</v>
      </c>
      <c r="BP16" s="15">
        <f>BP2-BP5</f>
        <v>0.28452017334477059</v>
      </c>
      <c r="BR16" s="15">
        <f>BR2-BR5</f>
        <v>-0.1410950061959837</v>
      </c>
      <c r="BT16" s="15">
        <f>BT2-BT5</f>
        <v>-0.29483926013652773</v>
      </c>
      <c r="BV16" s="15">
        <f>BV2-BV5</f>
        <v>-0.57315504251969784</v>
      </c>
      <c r="BX16" s="15">
        <f>BX2-BX5</f>
        <v>0.32670969653448811</v>
      </c>
      <c r="BZ16" s="15">
        <f>BZ2-BZ5</f>
        <v>-0.3256669383027746</v>
      </c>
      <c r="CB16" s="15">
        <f>CB2-CB5</f>
        <v>-7.4396819744608378E-2</v>
      </c>
      <c r="CD16" s="15">
        <f>CD2-CD5</f>
        <v>0.48523449504250948</v>
      </c>
      <c r="CF16" s="15">
        <f>CF2-CF5</f>
        <v>-0.56468979351981452</v>
      </c>
      <c r="CH16" s="15">
        <f>CH2-CH5</f>
        <v>-1.0673816132384057</v>
      </c>
      <c r="CJ16" s="15">
        <f>CJ2-CJ5</f>
        <v>0.42246014568783236</v>
      </c>
      <c r="CL16" s="15">
        <f>CL2-CL5</f>
        <v>0.79130156176460797</v>
      </c>
      <c r="CN16" s="15">
        <f>CN2-CN5</f>
        <v>0.12067971884745843</v>
      </c>
      <c r="CP16" s="15">
        <f>CP2-CP5</f>
        <v>-0.33773769067920112</v>
      </c>
      <c r="CR16" s="15">
        <f>CR2-CR5</f>
        <v>-0.22625513633014149</v>
      </c>
      <c r="CT16" s="15">
        <f>CT2-CT5</f>
        <v>-0.36094243638180079</v>
      </c>
      <c r="CV16" s="15">
        <f>CV2-CV5</f>
        <v>-4.0271358869661489E-2</v>
      </c>
      <c r="CX16" s="15">
        <f>CX2-CX5</f>
        <v>-0.13638570914686121</v>
      </c>
      <c r="CZ16" s="15">
        <f>CZ2-CZ5</f>
        <v>-6.6484929664268111E-2</v>
      </c>
      <c r="DB16" s="15">
        <f>DB2-DB5</f>
        <v>-9.1779840048437922E-2</v>
      </c>
      <c r="DD16" s="15">
        <f>DD2-DD5</f>
        <v>-0.64761501704535196</v>
      </c>
      <c r="DF16" s="15">
        <f>DF2-DF5</f>
        <v>7.8433179758546356E-2</v>
      </c>
      <c r="DH16" s="15">
        <f>DH2-DH5</f>
        <v>0.30726490089357628</v>
      </c>
      <c r="DJ16" s="15">
        <f>DJ2-DJ5</f>
        <v>-0.34715964149364775</v>
      </c>
      <c r="DL16" s="15">
        <f>DL2-DL5</f>
        <v>0.27618687581879997</v>
      </c>
      <c r="DN16" s="15">
        <f>DN2-DN5</f>
        <v>-2.4070891405753367</v>
      </c>
      <c r="DP16" s="15">
        <f>DP2-DP5</f>
        <v>-0.46137788878864172</v>
      </c>
      <c r="DR16" s="15">
        <f>DR2-DR5</f>
        <v>0.2710832497109259</v>
      </c>
      <c r="DT16" s="15">
        <f>DT2-DT5</f>
        <v>-4.8921778148673933E-2</v>
      </c>
      <c r="DV16" s="15">
        <f>DV2-DV5</f>
        <v>0.17265665071045389</v>
      </c>
      <c r="DX16" s="15">
        <f>DX2-DX5</f>
        <v>-0.31249718361151824</v>
      </c>
      <c r="DZ16" s="15">
        <f>DZ2-DZ5</f>
        <v>0.26349262794810147</v>
      </c>
      <c r="EB16" s="15">
        <f>EB2-EB5</f>
        <v>-0.79098901872739802</v>
      </c>
      <c r="ED16" s="15">
        <f>ED2-ED5</f>
        <v>0.78622000173629003</v>
      </c>
      <c r="EF16" s="15">
        <f>EF2-EF5</f>
        <v>1.8125545752014753</v>
      </c>
      <c r="EH16" s="15">
        <f>EH2-EH5</f>
        <v>-0.96596166379645121</v>
      </c>
      <c r="EJ16" s="15">
        <f>EJ2-EJ5</f>
        <v>-0.39411653596803908</v>
      </c>
      <c r="EL16" s="55">
        <f>EL2-EL5</f>
        <v>-0.45145640833481016</v>
      </c>
      <c r="EN16" s="15">
        <f>EN2-EN5</f>
        <v>0.10074471867661505</v>
      </c>
      <c r="EP16" s="15">
        <f>EP2-EP5</f>
        <v>-9.1734383593106761E-2</v>
      </c>
      <c r="ER16" s="15">
        <f>ER2-ER5</f>
        <v>-2.8992292184746304E-2</v>
      </c>
      <c r="ET16" s="15">
        <f>ET2-ET5</f>
        <v>-1.642402777798373</v>
      </c>
      <c r="EV16" s="15">
        <f>EV2-EV5</f>
        <v>-0.6354545782929002</v>
      </c>
      <c r="EX16" s="15">
        <f>EX2-EX5</f>
        <v>0.46430756176690757</v>
      </c>
      <c r="EZ16" s="15">
        <f>EZ2-EZ5</f>
        <v>-0.34064653851011306</v>
      </c>
      <c r="FB16" s="15">
        <f>FB2-FB5</f>
        <v>-0.26522194762167262</v>
      </c>
      <c r="FD16" s="15">
        <f>FD2-FD5</f>
        <v>-0.34142647437853824</v>
      </c>
      <c r="FF16" s="15">
        <f>FF2-FF5</f>
        <v>-0.56209777290604845</v>
      </c>
      <c r="FH16" s="15">
        <f>FH2-FH5</f>
        <v>-0.39274402901419092</v>
      </c>
      <c r="FJ16" s="15">
        <f>FJ2-FJ5</f>
        <v>-9.3002080985054247E-2</v>
      </c>
      <c r="FL16" s="15">
        <f>FL2-FL5</f>
        <v>0.16861809002497655</v>
      </c>
      <c r="FN16" s="15">
        <f>FN2-FN5</f>
        <v>-0.88137439067410639</v>
      </c>
      <c r="FP16" s="15">
        <f>FP2-FP5</f>
        <v>-0.31634996280562255</v>
      </c>
      <c r="FR16" s="15">
        <f>FR2-FR5</f>
        <v>-0.16345998066962719</v>
      </c>
      <c r="FT16" s="15">
        <f>FT2-FT5</f>
        <v>0.1783066760940607</v>
      </c>
      <c r="FV16" s="15">
        <f>FV2-FV5</f>
        <v>-0.8298664346636585</v>
      </c>
      <c r="FX16" s="15">
        <f>FX2-FX5</f>
        <v>8.3810116227600151E-2</v>
      </c>
      <c r="FZ16" s="15">
        <f>FZ2-FZ5</f>
        <v>0.23658079242224583</v>
      </c>
      <c r="GB16" s="15">
        <f>GB2-GB5</f>
        <v>1.1243892108625229</v>
      </c>
      <c r="GD16" s="15">
        <f>GD2-GD5</f>
        <v>1.5566832407882072</v>
      </c>
      <c r="GF16" s="15">
        <f>GF2-GF5</f>
        <v>5.9927581016272047E-2</v>
      </c>
      <c r="GH16" s="15">
        <f>GH2-GH5</f>
        <v>-0.10783165491947233</v>
      </c>
      <c r="GJ16" s="15">
        <f>GJ2-GJ5</f>
        <v>-0.13789800886936654</v>
      </c>
      <c r="GL16" s="15">
        <f>GL2-GL5</f>
        <v>-0.1749273676481492</v>
      </c>
      <c r="GN16" s="15">
        <f>GN2-GN5</f>
        <v>-0.16936471411196619</v>
      </c>
      <c r="GP16" s="15">
        <f>GP2-GP5</f>
        <v>0.14987736899674997</v>
      </c>
      <c r="GR16" s="15">
        <f>GR2-GR5</f>
        <v>-0.63857583007627516</v>
      </c>
      <c r="GT16" s="15">
        <f>GT2-GT5</f>
        <v>0.20062074990297496</v>
      </c>
      <c r="GV16" s="15">
        <f>GV2-GV5</f>
        <v>-0.42609137134539288</v>
      </c>
      <c r="GX16" s="15">
        <f>GX2-GX5</f>
        <v>-0.91624559541999573</v>
      </c>
      <c r="GZ16" s="15">
        <f>GZ2-GZ5</f>
        <v>0.7756359653449203</v>
      </c>
      <c r="HB16" s="15">
        <f>HB2-HB5</f>
        <v>-0.27516781730245632</v>
      </c>
      <c r="HD16" s="15">
        <f>HD2-HD5</f>
        <v>-1.3978052058149171E-2</v>
      </c>
      <c r="HF16" s="15">
        <f>HF2-HF5</f>
        <v>-0.481626699154315</v>
      </c>
      <c r="HH16" s="15">
        <f>HH2-HH5</f>
        <v>3.415786423326761E-2</v>
      </c>
      <c r="HJ16" s="15">
        <f>HJ2-HJ5</f>
        <v>-0.54909119121778649</v>
      </c>
      <c r="HL16" s="55">
        <f>HL2-HL5</f>
        <v>-0.13000000000000012</v>
      </c>
      <c r="HN16" s="15">
        <f>HN2-HN5</f>
        <v>3.0000000000000027E-2</v>
      </c>
      <c r="HP16" s="15">
        <f>HP2-HP5</f>
        <v>0.73</v>
      </c>
      <c r="HR16" s="15">
        <f>HR2-HR5</f>
        <v>-0.35000000000000009</v>
      </c>
      <c r="HT16" s="15">
        <f>HT2-HT5</f>
        <v>-0.19999999999999996</v>
      </c>
      <c r="HV16" s="15">
        <f>HV2-HV5</f>
        <v>0.16999999999999993</v>
      </c>
      <c r="HX16" s="15">
        <f>HX2-HX5</f>
        <v>-0.30999999999999983</v>
      </c>
      <c r="HZ16" s="15">
        <f>HZ2-HZ5</f>
        <v>7.0000000000000062E-2</v>
      </c>
      <c r="IB16" s="15">
        <f>IB2-IB5</f>
        <v>0.17999999999999994</v>
      </c>
      <c r="ID16" s="15">
        <f>ID2-ID5</f>
        <v>-0.28999999999999998</v>
      </c>
      <c r="IF16" s="15">
        <f>IF2-IF5</f>
        <v>-0.25999999999999979</v>
      </c>
      <c r="IH16" s="15">
        <f>IH2-IH5</f>
        <v>0.19999999999999996</v>
      </c>
      <c r="IJ16" s="15">
        <f>IJ2-IJ5</f>
        <v>-0.19999999999999996</v>
      </c>
      <c r="IL16" s="15">
        <f>IL2-IL5</f>
        <v>0.12999999999999995</v>
      </c>
      <c r="IN16" s="15">
        <f>IN2-IN5</f>
        <v>-0.18999999999999995</v>
      </c>
      <c r="IP16" s="15">
        <f>IP2-IP5</f>
        <v>-1.3299999999999998</v>
      </c>
      <c r="IR16" s="15">
        <f>IR2-IR5</f>
        <v>-0.43999999999999972</v>
      </c>
      <c r="IT16" s="15">
        <f>IT2-IT5</f>
        <v>-9.000000000000008E-2</v>
      </c>
      <c r="IV16" s="15">
        <f>IV2-IV5</f>
        <v>0.10000000000000009</v>
      </c>
      <c r="IW16" s="15"/>
      <c r="IX16" s="55">
        <f t="shared" si="5"/>
        <v>-0.14211804836232289</v>
      </c>
      <c r="IY16" s="15"/>
      <c r="IZ16" s="1">
        <f t="shared" si="6"/>
        <v>0.52789321942758727</v>
      </c>
      <c r="JA16" s="15"/>
      <c r="JC16" s="1">
        <f t="shared" si="7"/>
        <v>-3.0458473654187523</v>
      </c>
      <c r="JE16" s="1" t="s">
        <v>178</v>
      </c>
    </row>
    <row r="17" spans="1:265" s="1" customFormat="1" x14ac:dyDescent="0.25">
      <c r="A17" s="7" t="s">
        <v>171</v>
      </c>
      <c r="B17" s="15">
        <f>B3-B4</f>
        <v>0.22809174526618597</v>
      </c>
      <c r="D17" s="15">
        <f>D3-D4</f>
        <v>8.7498332647711341E-3</v>
      </c>
      <c r="F17" s="15">
        <f>F3-F4</f>
        <v>-9.5614939191129289E-2</v>
      </c>
      <c r="H17" s="15">
        <f>H3-H4</f>
        <v>-0.43792917688964811</v>
      </c>
      <c r="J17" s="15">
        <f>J3-J4</f>
        <v>-0.33866763879499828</v>
      </c>
      <c r="L17" s="15">
        <f>L3-L4</f>
        <v>-9.6410108309265885E-2</v>
      </c>
      <c r="N17" s="15">
        <f>N3-N4</f>
        <v>-6.1325071787625141E-2</v>
      </c>
      <c r="P17" s="15">
        <f>P3-P4</f>
        <v>-0.10366809807988231</v>
      </c>
      <c r="R17" s="15">
        <f>R3-R4</f>
        <v>-0.11510732183932648</v>
      </c>
      <c r="T17" s="15">
        <f>T3-T4</f>
        <v>-2.3675376535354564E-2</v>
      </c>
      <c r="V17" s="15">
        <f>V3-V4</f>
        <v>0.14815141307333202</v>
      </c>
      <c r="X17" s="15">
        <f>X3-X4</f>
        <v>-0.67479772926109605</v>
      </c>
      <c r="Z17" s="15">
        <f>Z3-Z4</f>
        <v>0.24316113900601677</v>
      </c>
      <c r="AB17" s="15">
        <f>AB3-AB4</f>
        <v>-1.7301297135504212E-2</v>
      </c>
      <c r="AD17" s="15">
        <f>AD3-AD4</f>
        <v>-0.34418069177414556</v>
      </c>
      <c r="AF17" s="15">
        <f>AF3-AF4</f>
        <v>-0.39579489501265519</v>
      </c>
      <c r="AH17" s="15">
        <f>AH3-AH4</f>
        <v>-5.2795208267531479E-2</v>
      </c>
      <c r="AJ17" s="15">
        <f>AJ3-AJ4</f>
        <v>0.1146498820398377</v>
      </c>
      <c r="AL17" s="15">
        <f>AL3-AL4</f>
        <v>-0.25146842499085065</v>
      </c>
      <c r="AN17" s="15">
        <f>AN3-AN4</f>
        <v>-0.11056314669290634</v>
      </c>
      <c r="AP17" s="15">
        <f>AP3-AP4</f>
        <v>-0.11743264615517823</v>
      </c>
      <c r="AR17" s="15">
        <f>AR3-AR4</f>
        <v>0.58213857780272249</v>
      </c>
      <c r="AT17" s="15">
        <f>AT3-AT4</f>
        <v>-0.22490793887137084</v>
      </c>
      <c r="AV17" s="15">
        <f>AV3-AV4</f>
        <v>-0.18628597923808887</v>
      </c>
      <c r="AX17" s="15">
        <f>AX3-AX4</f>
        <v>-0.44157924161698692</v>
      </c>
      <c r="AZ17" s="15">
        <f>AZ3-AZ4</f>
        <v>-0.16441978513405753</v>
      </c>
      <c r="BB17" s="15">
        <f>BB3-BB4</f>
        <v>0.31311722562911459</v>
      </c>
      <c r="BD17" s="15">
        <f>BD3-BD4</f>
        <v>-0.25480890486953073</v>
      </c>
      <c r="BF17" s="15">
        <f>BF3-BF4</f>
        <v>-8.186848063888541E-2</v>
      </c>
      <c r="BH17" s="15">
        <f>BH3-BH4</f>
        <v>0.19841922578942772</v>
      </c>
      <c r="BJ17" s="15">
        <f>BJ3-BJ4</f>
        <v>-0.1264572398685081</v>
      </c>
      <c r="BL17" s="15">
        <f>BL3-BL4</f>
        <v>4.4077256184473779E-2</v>
      </c>
      <c r="BN17" s="15">
        <f>BN3-BN4</f>
        <v>-0.29816248208850638</v>
      </c>
      <c r="BP17" s="15">
        <f>BP3-BP4</f>
        <v>-0.15017589413681354</v>
      </c>
      <c r="BR17" s="15">
        <f>BR3-BR4</f>
        <v>-6.9124132551456219E-2</v>
      </c>
      <c r="BT17" s="15">
        <f>BT3-BT4</f>
        <v>-0.24350540471670057</v>
      </c>
      <c r="BV17" s="15">
        <f>BV3-BV4</f>
        <v>-6.3781890947599229E-2</v>
      </c>
      <c r="BX17" s="15">
        <f>BX3-BX4</f>
        <v>-6.5997302039317252E-2</v>
      </c>
      <c r="BZ17" s="15">
        <f>BZ3-BZ4</f>
        <v>-0.26628543868437959</v>
      </c>
      <c r="CB17" s="15">
        <f>CB3-CB4</f>
        <v>-9.1505684753611372E-2</v>
      </c>
      <c r="CD17" s="15">
        <f>CD3-CD4</f>
        <v>0.66559353692494494</v>
      </c>
      <c r="CF17" s="15">
        <f>CF3-CF4</f>
        <v>-0.53022068297202329</v>
      </c>
      <c r="CH17" s="15">
        <f>CH3-CH4</f>
        <v>-0.3167463449602177</v>
      </c>
      <c r="CJ17" s="15">
        <f>CJ3-CJ4</f>
        <v>7.7296765482688323E-2</v>
      </c>
      <c r="CL17" s="15">
        <f>CL3-CL4</f>
        <v>0.57892778670907563</v>
      </c>
      <c r="CN17" s="15">
        <f>CN3-CN4</f>
        <v>-1.1721682025563895E-3</v>
      </c>
      <c r="CP17" s="15">
        <f>CP3-CP4</f>
        <v>0.2825372660747264</v>
      </c>
      <c r="CR17" s="15">
        <f>CR3-CR4</f>
        <v>-7.637596087016485E-2</v>
      </c>
      <c r="CT17" s="15">
        <f>CT3-CT4</f>
        <v>-0.46066010439938043</v>
      </c>
      <c r="CV17" s="15">
        <f>CV3-CV4</f>
        <v>-9.9172063336163685E-3</v>
      </c>
      <c r="CX17" s="15">
        <f>CX3-CX4</f>
        <v>-0.13581920578683604</v>
      </c>
      <c r="CZ17" s="15">
        <f>CZ3-CZ4</f>
        <v>-4.8471135068455573E-2</v>
      </c>
      <c r="DB17" s="15">
        <f>DB3-DB4</f>
        <v>0.11697019495928984</v>
      </c>
      <c r="DD17" s="15">
        <f>DD3-DD4</f>
        <v>-0.38990034143445262</v>
      </c>
      <c r="DF17" s="15">
        <f>DF3-DF4</f>
        <v>8.6504318288826876E-2</v>
      </c>
      <c r="DH17" s="15">
        <f>DH3-DH4</f>
        <v>-0.13079364796521631</v>
      </c>
      <c r="DJ17" s="15">
        <f>DJ3-DJ4</f>
        <v>-3.7575635417581799E-2</v>
      </c>
      <c r="DL17" s="15">
        <f>DL3-DL4</f>
        <v>0.1052797680838613</v>
      </c>
      <c r="DN17" s="15">
        <f>DN3-DN4</f>
        <v>-0.32641663552767142</v>
      </c>
      <c r="DP17" s="15">
        <f>DP3-DP4</f>
        <v>-0.13149405903614131</v>
      </c>
      <c r="DR17" s="15">
        <f>DR3-DR4</f>
        <v>2.2077650360387668E-2</v>
      </c>
      <c r="DT17" s="15">
        <f>DT3-DT4</f>
        <v>2.7253338299902286E-2</v>
      </c>
      <c r="DV17" s="15">
        <f>DV3-DV4</f>
        <v>-4.7570009785015355E-2</v>
      </c>
      <c r="DX17" s="15">
        <f>DX3-DX4</f>
        <v>0.40348339999873883</v>
      </c>
      <c r="DZ17" s="15">
        <f>DZ3-DZ4</f>
        <v>0.51532594565928069</v>
      </c>
      <c r="EB17" s="15">
        <f>EB3-EB4</f>
        <v>-0.54609149333872664</v>
      </c>
      <c r="ED17" s="15">
        <f>ED3-ED4</f>
        <v>0.33854336494742704</v>
      </c>
      <c r="EF17" s="15">
        <f>EF3-EF4</f>
        <v>1.0208795196278719</v>
      </c>
      <c r="EH17" s="15">
        <f>EH3-EH4</f>
        <v>-0.21182657429050383</v>
      </c>
      <c r="EJ17" s="15">
        <f>EJ3-EJ4</f>
        <v>-0.3495076271206683</v>
      </c>
      <c r="EL17" s="55">
        <f>EL3-EL4</f>
        <v>-0.25054415040004163</v>
      </c>
      <c r="EN17" s="15">
        <f>EN3-EN4</f>
        <v>-5.2058967085906294E-2</v>
      </c>
      <c r="EP17" s="15">
        <f>EP3-EP4</f>
        <v>-0.17177693395941368</v>
      </c>
      <c r="ER17" s="15">
        <f>ER3-ER4</f>
        <v>6.840168009512948E-2</v>
      </c>
      <c r="ET17" s="15">
        <f>ET3-ET4</f>
        <v>-0.58654265313241249</v>
      </c>
      <c r="EV17" s="15">
        <f>EV3-EV4</f>
        <v>-0.39707007426362129</v>
      </c>
      <c r="EX17" s="15">
        <f>EX3-EX4</f>
        <v>2.0175587806812167E-2</v>
      </c>
      <c r="EZ17" s="15">
        <f>EZ3-EZ4</f>
        <v>-0.21256855200489166</v>
      </c>
      <c r="FB17" s="15">
        <f>FB3-FB4</f>
        <v>-5.6232029155633967E-2</v>
      </c>
      <c r="FD17" s="15">
        <f>FD3-FD4</f>
        <v>-0.20201715567724099</v>
      </c>
      <c r="FF17" s="15">
        <f>FF3-FF4</f>
        <v>-0.41670204878888273</v>
      </c>
      <c r="FH17" s="15">
        <f>FH3-FH4</f>
        <v>3.7231387310186159E-2</v>
      </c>
      <c r="FJ17" s="15">
        <f>FJ3-FJ4</f>
        <v>-0.26754302359073956</v>
      </c>
      <c r="FL17" s="15">
        <f>FL3-FL4</f>
        <v>-0.1478478485305692</v>
      </c>
      <c r="FN17" s="15">
        <f>FN3-FN4</f>
        <v>-0.35867391367654067</v>
      </c>
      <c r="FP17" s="15">
        <f>FP3-FP4</f>
        <v>7.4712267820981504E-2</v>
      </c>
      <c r="FR17" s="15">
        <f>FR3-FR4</f>
        <v>-0.30593475874938392</v>
      </c>
      <c r="FT17" s="15">
        <f>FT3-FT4</f>
        <v>2.0291350300472244E-2</v>
      </c>
      <c r="FV17" s="15">
        <f>FV3-FV4</f>
        <v>-0.54085786032371752</v>
      </c>
      <c r="FX17" s="15">
        <f>FX3-FX4</f>
        <v>0.20733495714513983</v>
      </c>
      <c r="FZ17" s="15">
        <f>FZ3-FZ4</f>
        <v>2.7634855218162002E-2</v>
      </c>
      <c r="GB17" s="15">
        <f>GB3-GB4</f>
        <v>0.69301716165276317</v>
      </c>
      <c r="GD17" s="15">
        <f>GD3-GD4</f>
        <v>0.14721413171443049</v>
      </c>
      <c r="GF17" s="15">
        <f>GF3-GF4</f>
        <v>0.21157249082220331</v>
      </c>
      <c r="GH17" s="15">
        <f>GH3-GH4</f>
        <v>-8.1082880770801946E-2</v>
      </c>
      <c r="GJ17" s="15">
        <f>GJ3-GJ4</f>
        <v>5.2597517761351908E-2</v>
      </c>
      <c r="GL17" s="15">
        <f>GL3-GL4</f>
        <v>-0.13338342579439244</v>
      </c>
      <c r="GN17" s="15">
        <f>GN3-GN4</f>
        <v>-0.19872059292665512</v>
      </c>
      <c r="GP17" s="15">
        <f>GP3-GP4</f>
        <v>-1.1342144100558893E-2</v>
      </c>
      <c r="GR17" s="15">
        <f>GR3-GR4</f>
        <v>-0.29533894372460723</v>
      </c>
      <c r="GT17" s="15">
        <f>GT3-GT4</f>
        <v>7.6756069401703764E-2</v>
      </c>
      <c r="GV17" s="15">
        <f>GV3-GV4</f>
        <v>-0.55178321803585617</v>
      </c>
      <c r="GX17" s="15">
        <f>GX3-GX4</f>
        <v>-0.14423446881911062</v>
      </c>
      <c r="GZ17" s="15">
        <f>GZ3-GZ4</f>
        <v>0.51214897779284541</v>
      </c>
      <c r="HB17" s="15">
        <f>HB3-HB4</f>
        <v>-3.2857392837930766E-2</v>
      </c>
      <c r="HD17" s="15">
        <f>HD3-HD4</f>
        <v>0.92822208254006711</v>
      </c>
      <c r="HF17" s="15">
        <f>HF3-HF4</f>
        <v>7.3988605508884309E-2</v>
      </c>
      <c r="HH17" s="15">
        <f>HH3-HH4</f>
        <v>-0.10359654702546273</v>
      </c>
      <c r="HJ17" s="15">
        <f>HJ3-HJ4</f>
        <v>-0.31571291229584719</v>
      </c>
      <c r="HL17" s="55">
        <f>HL3-HL4</f>
        <v>-0.25</v>
      </c>
      <c r="HN17" s="15">
        <f>HN3-HN4</f>
        <v>2.9999999999999916E-2</v>
      </c>
      <c r="HP17" s="15">
        <f>HP3-HP4</f>
        <v>0.25999999999999995</v>
      </c>
      <c r="HR17" s="15">
        <f>HR3-HR4</f>
        <v>1.0000000000000009E-2</v>
      </c>
      <c r="HT17" s="15">
        <f>HT3-HT4</f>
        <v>-0.29000000000000004</v>
      </c>
      <c r="HV17" s="15">
        <f>HV3-HV4</f>
        <v>-8.0000000000000071E-2</v>
      </c>
      <c r="HX17" s="15">
        <f>HX3-HX4</f>
        <v>-0.35999999999999988</v>
      </c>
      <c r="HZ17" s="15">
        <f>HZ3-HZ4</f>
        <v>-5.0000000000000044E-2</v>
      </c>
      <c r="IB17" s="15">
        <f>IB3-IB4</f>
        <v>2.0000000000000018E-2</v>
      </c>
      <c r="ID17" s="15">
        <f>ID3-ID4</f>
        <v>-0.17000000000000004</v>
      </c>
      <c r="IF17" s="15">
        <f>IF3-IF4</f>
        <v>-0.26</v>
      </c>
      <c r="IH17" s="15">
        <f>IH3-IH4</f>
        <v>0.27</v>
      </c>
      <c r="IJ17" s="15">
        <f>IJ3-IJ4</f>
        <v>-5.0000000000000044E-2</v>
      </c>
      <c r="IL17" s="15">
        <f>IL3-IL4</f>
        <v>0.51</v>
      </c>
      <c r="IN17" s="15">
        <f>IN3-IN4</f>
        <v>0</v>
      </c>
      <c r="IP17" s="15">
        <f>IP3-IP4</f>
        <v>-0.54</v>
      </c>
      <c r="IR17" s="15">
        <f>IR3-IR4</f>
        <v>-0.2699999999999998</v>
      </c>
      <c r="IT17" s="15">
        <f>IT3-IT4</f>
        <v>0.14000000000000012</v>
      </c>
      <c r="IV17" s="15">
        <f>IV3-IV4</f>
        <v>0.32000000000000006</v>
      </c>
      <c r="IW17" s="15"/>
      <c r="IX17" s="55">
        <f t="shared" si="5"/>
        <v>-5.4984770489752505E-2</v>
      </c>
      <c r="IY17" s="15"/>
      <c r="IZ17" s="1">
        <f t="shared" si="6"/>
        <v>0.29438166487929035</v>
      </c>
      <c r="JA17" s="15"/>
      <c r="JC17" s="1">
        <f t="shared" si="7"/>
        <v>-2.1131807426244453</v>
      </c>
      <c r="JE17" s="7" t="s">
        <v>179</v>
      </c>
    </row>
    <row r="18" spans="1:265" s="1" customFormat="1" x14ac:dyDescent="0.25">
      <c r="A18" s="7" t="s">
        <v>172</v>
      </c>
      <c r="B18" s="15">
        <f>B3-B5</f>
        <v>0.20329654811877279</v>
      </c>
      <c r="D18" s="15">
        <f>D3-D5</f>
        <v>0.10618922240013073</v>
      </c>
      <c r="F18" s="15">
        <f>F3-F5</f>
        <v>5.5340822714010696E-2</v>
      </c>
      <c r="H18" s="15">
        <f>H3-H5</f>
        <v>-0.27725220571894921</v>
      </c>
      <c r="J18" s="15">
        <f>J3-J5</f>
        <v>-0.67240270842953298</v>
      </c>
      <c r="L18" s="15">
        <f>L3-L5</f>
        <v>-0.10557585875849207</v>
      </c>
      <c r="N18" s="15">
        <f>N3-N5</f>
        <v>0.15073151175533001</v>
      </c>
      <c r="P18" s="15">
        <f>P3-P5</f>
        <v>-0.24342950612297276</v>
      </c>
      <c r="R18" s="15">
        <f>R3-R5</f>
        <v>3.1544481151080106E-2</v>
      </c>
      <c r="T18" s="15">
        <f>T3-T5</f>
        <v>-0.21142319392181641</v>
      </c>
      <c r="V18" s="15">
        <f>V3-V5</f>
        <v>0.44961814268807621</v>
      </c>
      <c r="X18" s="15">
        <f>X3-X5</f>
        <v>-0.80519018835034917</v>
      </c>
      <c r="Z18" s="15">
        <f>Z3-Z5</f>
        <v>0.23087491442448055</v>
      </c>
      <c r="AB18" s="15">
        <f>AB3-AB5</f>
        <v>0.30095353853065887</v>
      </c>
      <c r="AD18" s="15">
        <f>AD3-AD5</f>
        <v>-0.35285021045362674</v>
      </c>
      <c r="AF18" s="15">
        <f>AF3-AF5</f>
        <v>-0.55599453683424815</v>
      </c>
      <c r="AH18" s="15">
        <f>AH3-AH5</f>
        <v>-0.27207561101980471</v>
      </c>
      <c r="AJ18" s="15">
        <f>AJ3-AJ5</f>
        <v>8.7488033055917624E-2</v>
      </c>
      <c r="AL18" s="15">
        <f>AL3-AL5</f>
        <v>-9.8885891469080389E-2</v>
      </c>
      <c r="AN18" s="15">
        <f>AN3-AN5</f>
        <v>-0.12787017260071065</v>
      </c>
      <c r="AP18" s="15">
        <f>AP3-AP5</f>
        <v>-0.25589131442995527</v>
      </c>
      <c r="AR18" s="15">
        <f>AR3-AR5</f>
        <v>0.99883906953480173</v>
      </c>
      <c r="AT18" s="15">
        <f>AT3-AT5</f>
        <v>-0.64762289482092417</v>
      </c>
      <c r="AV18" s="15">
        <f>AV3-AV5</f>
        <v>-0.23282728483594195</v>
      </c>
      <c r="AX18" s="15">
        <f>AX3-AX5</f>
        <v>-0.54497945251437174</v>
      </c>
      <c r="AZ18" s="15">
        <f>AZ3-AZ5</f>
        <v>-0.2168492410624282</v>
      </c>
      <c r="BB18" s="15">
        <f>BB3-BB5</f>
        <v>0.60961551345614173</v>
      </c>
      <c r="BD18" s="15">
        <f>BD3-BD5</f>
        <v>-0.10686856859578414</v>
      </c>
      <c r="BF18" s="15">
        <f>BF3-BF5</f>
        <v>-0.28141290227172022</v>
      </c>
      <c r="BH18" s="15">
        <f>BH3-BH5</f>
        <v>0.22215685875344193</v>
      </c>
      <c r="BJ18" s="15">
        <f>BJ3-BJ5</f>
        <v>-0.33908186551419983</v>
      </c>
      <c r="BL18" s="15">
        <f>BL3-BL5</f>
        <v>0.20883362138467609</v>
      </c>
      <c r="BN18" s="15">
        <f>BN3-BN5</f>
        <v>-0.45794043222225833</v>
      </c>
      <c r="BP18" s="15">
        <f>BP3-BP5</f>
        <v>0.20470285726470205</v>
      </c>
      <c r="BR18" s="15">
        <f>BR3-BR5</f>
        <v>-9.7944314693458212E-2</v>
      </c>
      <c r="BT18" s="15">
        <f>BT3-BT5</f>
        <v>-0.1569285104495054</v>
      </c>
      <c r="BV18" s="15">
        <f>BV3-BV5</f>
        <v>-0.37699740411954763</v>
      </c>
      <c r="BX18" s="15">
        <f>BX3-BX5</f>
        <v>0.26943290886212579</v>
      </c>
      <c r="BZ18" s="15">
        <f>BZ3-BZ5</f>
        <v>-0.32969459289411285</v>
      </c>
      <c r="CB18" s="15">
        <f>CB3-CB5</f>
        <v>-0.1344057792380543</v>
      </c>
      <c r="CD18" s="15">
        <f>CD3-CD5</f>
        <v>0.60968982814219996</v>
      </c>
      <c r="CF18" s="15">
        <f>CF3-CF5</f>
        <v>-0.33586861734653173</v>
      </c>
      <c r="CH18" s="15">
        <f>CH3-CH5</f>
        <v>-0.74483110453869328</v>
      </c>
      <c r="CJ18" s="15">
        <f>CJ3-CJ5</f>
        <v>0.13722676215073698</v>
      </c>
      <c r="CL18" s="15">
        <f>CL3-CL5</f>
        <v>0.81275812030277739</v>
      </c>
      <c r="CN18" s="15">
        <f>CN3-CN5</f>
        <v>0.10070123865385605</v>
      </c>
      <c r="CP18" s="15">
        <f>CP3-CP5</f>
        <v>-8.3880561207253512E-2</v>
      </c>
      <c r="CR18" s="15">
        <f>CR3-CR5</f>
        <v>-0.15767824784940565</v>
      </c>
      <c r="CT18" s="15">
        <f>CT3-CT5</f>
        <v>-0.61965576864869043</v>
      </c>
      <c r="CV18" s="15">
        <f>CV3-CV5</f>
        <v>0.11033684513470499</v>
      </c>
      <c r="CX18" s="15">
        <f>CX3-CX5</f>
        <v>3.3858949572946662E-2</v>
      </c>
      <c r="CZ18" s="15">
        <f>CZ3-CZ5</f>
        <v>-6.1876990550263744E-2</v>
      </c>
      <c r="DB18" s="15">
        <f>DB3-DB5</f>
        <v>-0.12687166927685545</v>
      </c>
      <c r="DD18" s="15">
        <f>DD3-DD5</f>
        <v>-0.76858064500913426</v>
      </c>
      <c r="DF18" s="15">
        <f>DF3-DF5</f>
        <v>3.5505391109076356E-3</v>
      </c>
      <c r="DH18" s="15">
        <f>DH3-DH5</f>
        <v>0.10494843136326804</v>
      </c>
      <c r="DJ18" s="15">
        <f>DJ3-DJ5</f>
        <v>-0.15287815061427001</v>
      </c>
      <c r="DL18" s="15">
        <f>DL3-DL5</f>
        <v>0.48688260788978033</v>
      </c>
      <c r="DN18" s="15">
        <f>DN3-DN5</f>
        <v>-0.84931828562537426</v>
      </c>
      <c r="DP18" s="15">
        <f>DP3-DP5</f>
        <v>-0.23686379876335772</v>
      </c>
      <c r="DR18" s="15">
        <f>DR3-DR5</f>
        <v>0.37484681639903794</v>
      </c>
      <c r="DT18" s="15">
        <f>DT3-DT5</f>
        <v>7.6412250808906901E-2</v>
      </c>
      <c r="DV18" s="15">
        <f>DV3-DV5</f>
        <v>3.8029653313504941E-2</v>
      </c>
      <c r="DX18" s="15">
        <f>DX3-DX5</f>
        <v>-3.3580238845533739E-2</v>
      </c>
      <c r="DZ18" s="15">
        <f>DZ3-DZ5</f>
        <v>6.1600093452677362E-2</v>
      </c>
      <c r="EB18" s="15">
        <f>EB3-EB5</f>
        <v>-0.642740554676555</v>
      </c>
      <c r="ED18" s="15">
        <f>ED3-ED5</f>
        <v>0.80337962109679062</v>
      </c>
      <c r="EF18" s="15">
        <f>EF3-EF5</f>
        <v>2.0974135406303742</v>
      </c>
      <c r="EH18" s="15">
        <f>EH3-EH5</f>
        <v>-0.40358108229913264</v>
      </c>
      <c r="EJ18" s="15">
        <f>EJ3-EJ5</f>
        <v>-9.8328114799458133E-2</v>
      </c>
      <c r="EL18" s="55">
        <f>EL3-EL5</f>
        <v>-0.31868212787220207</v>
      </c>
      <c r="EN18" s="15">
        <f>EN3-EN5</f>
        <v>-7.6384414157271152E-2</v>
      </c>
      <c r="EP18" s="15">
        <f>EP3-EP5</f>
        <v>-0.18873010423132558</v>
      </c>
      <c r="ER18" s="15">
        <f>ER3-ER5</f>
        <v>-6.2408957730519132E-2</v>
      </c>
      <c r="ET18" s="15">
        <f>ET3-ET5</f>
        <v>-1.1166808884993686</v>
      </c>
      <c r="EV18" s="15">
        <f>EV3-EV5</f>
        <v>-0.30433514284762198</v>
      </c>
      <c r="EX18" s="15">
        <f>EX3-EX5</f>
        <v>0.69153570684065224</v>
      </c>
      <c r="EZ18" s="15">
        <f>EZ3-EZ5</f>
        <v>-0.51381317285075301</v>
      </c>
      <c r="FB18" s="15">
        <f>FB3-FB5</f>
        <v>-0.16899181564460353</v>
      </c>
      <c r="FD18" s="15">
        <f>FD3-FD5</f>
        <v>-0.29374571772434388</v>
      </c>
      <c r="FF18" s="15">
        <f>FF3-FF5</f>
        <v>-0.52456608390195747</v>
      </c>
      <c r="FH18" s="15">
        <f>FH3-FH5</f>
        <v>-5.9229921801635665E-3</v>
      </c>
      <c r="FJ18" s="15">
        <f>FJ3-FJ5</f>
        <v>-1.1487209883708216E-2</v>
      </c>
      <c r="FL18" s="15">
        <f>FL3-FL5</f>
        <v>0.15337348818200666</v>
      </c>
      <c r="FN18" s="15">
        <f>FN3-FN5</f>
        <v>-0.50560310301033562</v>
      </c>
      <c r="FP18" s="15">
        <f>FP3-FP5</f>
        <v>-0.11771279911460697</v>
      </c>
      <c r="FR18" s="15">
        <f>FR3-FR5</f>
        <v>-0.16310536209957738</v>
      </c>
      <c r="FT18" s="15">
        <f>FT3-FT5</f>
        <v>0.30916192791256003</v>
      </c>
      <c r="FV18" s="15">
        <f>FV3-FV5</f>
        <v>-0.96493138460491856</v>
      </c>
      <c r="FX18" s="15">
        <f>FX3-FX5</f>
        <v>0.19178380339747447</v>
      </c>
      <c r="FZ18" s="15">
        <f>FZ3-FZ5</f>
        <v>0.16557083101112269</v>
      </c>
      <c r="GB18" s="15">
        <f>GB3-GB5</f>
        <v>1.0676490885923267</v>
      </c>
      <c r="GD18" s="15">
        <f>GD3-GD5</f>
        <v>1.1224384317509721</v>
      </c>
      <c r="GF18" s="15">
        <f>GF3-GF5</f>
        <v>0.13597561006750647</v>
      </c>
      <c r="GH18" s="15">
        <f>GH3-GH5</f>
        <v>-0.12881202042662154</v>
      </c>
      <c r="GJ18" s="15">
        <f>GJ3-GJ5</f>
        <v>3.2831950332400384E-2</v>
      </c>
      <c r="GL18" s="15">
        <f>GL3-GL5</f>
        <v>-1.5527080490678857E-2</v>
      </c>
      <c r="GN18" s="15">
        <f>GN3-GN5</f>
        <v>-0.14395490771748842</v>
      </c>
      <c r="GP18" s="15">
        <f>GP3-GP5</f>
        <v>6.9408736489254386E-2</v>
      </c>
      <c r="GR18" s="15">
        <f>GR3-GR5</f>
        <v>-0.32700738450724787</v>
      </c>
      <c r="GT18" s="15">
        <f>GT3-GT5</f>
        <v>0.1244980726847521</v>
      </c>
      <c r="GV18" s="15">
        <f>GV3-GV5</f>
        <v>-0.13804490471515485</v>
      </c>
      <c r="GX18" s="15">
        <f>GX3-GX5</f>
        <v>-0.71288032471839147</v>
      </c>
      <c r="GZ18" s="15">
        <f>GZ3-GZ5</f>
        <v>0.87260990721498688</v>
      </c>
      <c r="HB18" s="15">
        <f>HB3-HB5</f>
        <v>-6.2980373020971925E-2</v>
      </c>
      <c r="HD18" s="15">
        <f>HD3-HD5</f>
        <v>0.16650524160034408</v>
      </c>
      <c r="HF18" s="15">
        <f>HF3-HF5</f>
        <v>-9.765493378524237E-2</v>
      </c>
      <c r="HH18" s="15">
        <f>HH3-HH5</f>
        <v>4.0919241083080093E-2</v>
      </c>
      <c r="HJ18" s="15">
        <f>HJ3-HJ5</f>
        <v>-0.58065203778893137</v>
      </c>
      <c r="HL18" s="55">
        <f>HL3-HL5</f>
        <v>-0.27</v>
      </c>
      <c r="HN18" s="15">
        <f>HN3-HN5</f>
        <v>-2.0000000000000018E-2</v>
      </c>
      <c r="HP18" s="15">
        <f>HP3-HP5</f>
        <v>0.39999999999999997</v>
      </c>
      <c r="HR18" s="15">
        <f>HR3-HR5</f>
        <v>-0.32000000000000006</v>
      </c>
      <c r="HT18" s="15">
        <f>HT3-HT5</f>
        <v>-0.3600000000000001</v>
      </c>
      <c r="HV18" s="15">
        <f>HV3-HV5</f>
        <v>7.9999999999999849E-2</v>
      </c>
      <c r="HX18" s="15">
        <f>HX3-HX5</f>
        <v>-0.2699999999999998</v>
      </c>
      <c r="HZ18" s="15">
        <f>HZ3-HZ5</f>
        <v>-5.0000000000000044E-2</v>
      </c>
      <c r="IB18" s="15">
        <f>IB3-IB5</f>
        <v>0.26</v>
      </c>
      <c r="ID18" s="15">
        <f>ID3-ID5</f>
        <v>-0.35</v>
      </c>
      <c r="IF18" s="15">
        <f>IF3-IF5</f>
        <v>-0.37999999999999989</v>
      </c>
      <c r="IH18" s="15">
        <f>IH3-IH5</f>
        <v>0.42000000000000004</v>
      </c>
      <c r="IJ18" s="15">
        <f>IJ3-IJ5</f>
        <v>-7.0000000000000062E-2</v>
      </c>
      <c r="IL18" s="15">
        <f>IL3-IL5</f>
        <v>0.41</v>
      </c>
      <c r="IN18" s="15">
        <f>IN3-IN5</f>
        <v>5.0000000000000044E-2</v>
      </c>
      <c r="IP18" s="15">
        <f>IP3-IP5</f>
        <v>-1.0899999999999999</v>
      </c>
      <c r="IR18" s="15">
        <f>IR3-IR5</f>
        <v>-0.18999999999999972</v>
      </c>
      <c r="IT18" s="15">
        <f>IT3-IT5</f>
        <v>-3.0000000000000027E-2</v>
      </c>
      <c r="IV18" s="15">
        <f>IV3-IV5</f>
        <v>0.10000000000000009</v>
      </c>
      <c r="IW18" s="15"/>
      <c r="IX18" s="55">
        <f t="shared" si="5"/>
        <v>-5.7172096372188314E-2</v>
      </c>
      <c r="IY18" s="15"/>
      <c r="IZ18" s="1">
        <f t="shared" si="6"/>
        <v>0.44695481576306895</v>
      </c>
      <c r="JA18" s="15"/>
      <c r="JC18" s="1">
        <f t="shared" si="7"/>
        <v>-1.4471897601695984</v>
      </c>
      <c r="JE18" s="7" t="s">
        <v>180</v>
      </c>
    </row>
    <row r="19" spans="1:265" s="1" customFormat="1" x14ac:dyDescent="0.25">
      <c r="A19" s="7" t="s">
        <v>173</v>
      </c>
      <c r="B19" s="15">
        <f>B4-B5</f>
        <v>-2.4795197147413184E-2</v>
      </c>
      <c r="D19" s="15">
        <f>D4-D5</f>
        <v>9.74393891353596E-2</v>
      </c>
      <c r="F19" s="15">
        <f>F4-F5</f>
        <v>0.15095576190513998</v>
      </c>
      <c r="H19" s="15">
        <f>H4-H5</f>
        <v>0.1606769711706989</v>
      </c>
      <c r="J19" s="15">
        <f>J4-J5</f>
        <v>-0.3337350696345347</v>
      </c>
      <c r="L19" s="15">
        <f>L4-L5</f>
        <v>-9.1657504492261843E-3</v>
      </c>
      <c r="N19" s="15">
        <f>N4-N5</f>
        <v>0.21205658354295515</v>
      </c>
      <c r="P19" s="15">
        <f>P4-P5</f>
        <v>-0.13976140804309045</v>
      </c>
      <c r="R19" s="15">
        <f>R4-R5</f>
        <v>0.14665180299040659</v>
      </c>
      <c r="T19" s="15">
        <f>T4-T5</f>
        <v>-0.18774781738646185</v>
      </c>
      <c r="V19" s="15">
        <f>V4-V5</f>
        <v>0.30146672961474419</v>
      </c>
      <c r="X19" s="15">
        <f>X4-X5</f>
        <v>-0.13039245908925312</v>
      </c>
      <c r="Z19" s="15">
        <f>Z4-Z5</f>
        <v>-1.228622458153622E-2</v>
      </c>
      <c r="AB19" s="15">
        <f>AB4-AB5</f>
        <v>0.31825483566616308</v>
      </c>
      <c r="AD19" s="15">
        <f>AD4-AD5</f>
        <v>-8.6695186794811807E-3</v>
      </c>
      <c r="AF19" s="15">
        <f>AF4-AF5</f>
        <v>-0.16019964182159296</v>
      </c>
      <c r="AH19" s="15">
        <f>AH4-AH5</f>
        <v>-0.21928040275227323</v>
      </c>
      <c r="AJ19" s="15">
        <f>AJ4-AJ5</f>
        <v>-2.7161848983920073E-2</v>
      </c>
      <c r="AL19" s="15">
        <f>AL4-AL5</f>
        <v>0.15258253352177026</v>
      </c>
      <c r="AN19" s="15">
        <f>AN4-AN5</f>
        <v>-1.7307025907804308E-2</v>
      </c>
      <c r="AP19" s="15">
        <f>AP4-AP5</f>
        <v>-0.13845866827477704</v>
      </c>
      <c r="AR19" s="15">
        <f>AR4-AR5</f>
        <v>0.41670049173207929</v>
      </c>
      <c r="AT19" s="15">
        <f>AT4-AT5</f>
        <v>-0.42271495594955333</v>
      </c>
      <c r="AV19" s="15">
        <f>AV4-AV5</f>
        <v>-4.6541305597853078E-2</v>
      </c>
      <c r="AX19" s="15">
        <f>AX4-AX5</f>
        <v>-0.10340021089738483</v>
      </c>
      <c r="AZ19" s="15">
        <f>AZ4-AZ5</f>
        <v>-5.2429455928370672E-2</v>
      </c>
      <c r="BB19" s="15">
        <f>BB4-BB5</f>
        <v>0.29649828782702714</v>
      </c>
      <c r="BD19" s="15">
        <f>BD4-BD5</f>
        <v>0.14794033627374659</v>
      </c>
      <c r="BF19" s="15">
        <f>BF4-BF5</f>
        <v>-0.19954442163283481</v>
      </c>
      <c r="BH19" s="15">
        <f>BH4-BH5</f>
        <v>2.373763296401421E-2</v>
      </c>
      <c r="BJ19" s="15">
        <f>BJ4-BJ5</f>
        <v>-0.21262462564569173</v>
      </c>
      <c r="BL19" s="15">
        <f>BL4-BL5</f>
        <v>0.16475636520020231</v>
      </c>
      <c r="BN19" s="15">
        <f>BN4-BN5</f>
        <v>-0.15977795013375196</v>
      </c>
      <c r="BP19" s="15">
        <f>BP4-BP5</f>
        <v>0.35487875140151559</v>
      </c>
      <c r="BR19" s="15">
        <f>BR4-BR5</f>
        <v>-2.8820182142001993E-2</v>
      </c>
      <c r="BT19" s="15">
        <f>BT4-BT5</f>
        <v>8.657689426719517E-2</v>
      </c>
      <c r="BV19" s="15">
        <f>BV4-BV5</f>
        <v>-0.3132155131719484</v>
      </c>
      <c r="BX19" s="15">
        <f>BX4-BX5</f>
        <v>0.33543021090144298</v>
      </c>
      <c r="BZ19" s="15">
        <f>BZ4-BZ5</f>
        <v>-6.3409154209733254E-2</v>
      </c>
      <c r="CB19" s="15">
        <f>CB4-CB5</f>
        <v>-4.290009448444293E-2</v>
      </c>
      <c r="CD19" s="15">
        <f>CD4-CD5</f>
        <v>-5.5903708782744976E-2</v>
      </c>
      <c r="CF19" s="15">
        <f>CF4-CF5</f>
        <v>0.19435206562549157</v>
      </c>
      <c r="CH19" s="15">
        <f>CH4-CH5</f>
        <v>-0.42808475957847558</v>
      </c>
      <c r="CJ19" s="15">
        <f>CJ4-CJ5</f>
        <v>5.9929996668048657E-2</v>
      </c>
      <c r="CL19" s="15">
        <f>CL4-CL5</f>
        <v>0.2338303335937017</v>
      </c>
      <c r="CN19" s="15">
        <f>CN4-CN5</f>
        <v>0.10187340685641244</v>
      </c>
      <c r="CP19" s="15">
        <f>CP4-CP5</f>
        <v>-0.36641782728197991</v>
      </c>
      <c r="CR19" s="15">
        <f>CR4-CR5</f>
        <v>-8.1302286979240801E-2</v>
      </c>
      <c r="CT19" s="15">
        <f>CT4-CT5</f>
        <v>-0.15899566424931</v>
      </c>
      <c r="CV19" s="15">
        <f>CV4-CV5</f>
        <v>0.12025405146832135</v>
      </c>
      <c r="CX19" s="15">
        <f>CX4-CX5</f>
        <v>0.1696781553597827</v>
      </c>
      <c r="CZ19" s="15">
        <f>CZ4-CZ5</f>
        <v>-1.3405855481808171E-2</v>
      </c>
      <c r="DB19" s="15">
        <f>DB4-DB5</f>
        <v>-0.24384186423614529</v>
      </c>
      <c r="DD19" s="15">
        <f>DD4-DD5</f>
        <v>-0.37868030357468163</v>
      </c>
      <c r="DF19" s="15">
        <f>DF4-DF5</f>
        <v>-8.295377917791924E-2</v>
      </c>
      <c r="DH19" s="15">
        <f>DH4-DH5</f>
        <v>0.23574207932848434</v>
      </c>
      <c r="DJ19" s="15">
        <f>DJ4-DJ5</f>
        <v>-0.11530251519668822</v>
      </c>
      <c r="DL19" s="15">
        <f>DL4-DL5</f>
        <v>0.38160283980591903</v>
      </c>
      <c r="DN19" s="15">
        <f>DN4-DN5</f>
        <v>-0.52290165009770284</v>
      </c>
      <c r="DP19" s="15">
        <f>DP4-DP5</f>
        <v>-0.10536973972721642</v>
      </c>
      <c r="DR19" s="15">
        <f>DR4-DR5</f>
        <v>0.35276916603865027</v>
      </c>
      <c r="DT19" s="15">
        <f>DT4-DT5</f>
        <v>4.9158912509004615E-2</v>
      </c>
      <c r="DV19" s="15">
        <f>DV4-DV5</f>
        <v>8.5599663098520296E-2</v>
      </c>
      <c r="DX19" s="15">
        <f>DX4-DX5</f>
        <v>-0.43706363884427257</v>
      </c>
      <c r="DZ19" s="15">
        <f>DZ4-DZ5</f>
        <v>-0.45372585220660333</v>
      </c>
      <c r="EB19" s="15">
        <f>EB4-EB5</f>
        <v>-9.6649061337828357E-2</v>
      </c>
      <c r="ED19" s="15">
        <f>ED4-ED5</f>
        <v>0.46483625614936358</v>
      </c>
      <c r="EF19" s="15">
        <f>EF4-EF5</f>
        <v>1.0765340210025021</v>
      </c>
      <c r="EH19" s="15">
        <f>EH4-EH5</f>
        <v>-0.19175450800862881</v>
      </c>
      <c r="EJ19" s="15">
        <f>EJ4-EJ5</f>
        <v>0.25117951232121016</v>
      </c>
      <c r="EL19" s="55">
        <f>EL4-EL5</f>
        <v>-6.8137977472160438E-2</v>
      </c>
      <c r="EN19" s="15">
        <f>EN4-EN5</f>
        <v>-2.4325447071364859E-2</v>
      </c>
      <c r="EP19" s="15">
        <f>EP4-EP5</f>
        <v>-1.6953170271911899E-2</v>
      </c>
      <c r="ER19" s="15">
        <f>ER4-ER5</f>
        <v>-0.13081063782564861</v>
      </c>
      <c r="ET19" s="15">
        <f>ET4-ET5</f>
        <v>-0.53013823536695615</v>
      </c>
      <c r="EV19" s="15">
        <f>EV4-EV5</f>
        <v>9.2734931415999311E-2</v>
      </c>
      <c r="EX19" s="15">
        <f>EX4-EX5</f>
        <v>0.67136011903384007</v>
      </c>
      <c r="EZ19" s="15">
        <f>EZ4-EZ5</f>
        <v>-0.30124462084586134</v>
      </c>
      <c r="FB19" s="15">
        <f>FB4-FB5</f>
        <v>-0.11275978648896956</v>
      </c>
      <c r="FD19" s="15">
        <f>FD4-FD5</f>
        <v>-9.1728562047102891E-2</v>
      </c>
      <c r="FF19" s="15">
        <f>FF4-FF5</f>
        <v>-0.10786403511307474</v>
      </c>
      <c r="FH19" s="15">
        <f>FH4-FH5</f>
        <v>-4.3154379490349726E-2</v>
      </c>
      <c r="FJ19" s="15">
        <f>FJ4-FJ5</f>
        <v>0.25605581370703134</v>
      </c>
      <c r="FL19" s="15">
        <f>FL4-FL5</f>
        <v>0.30122133671257589</v>
      </c>
      <c r="FN19" s="15">
        <f>FN4-FN5</f>
        <v>-0.14692918933379495</v>
      </c>
      <c r="FP19" s="15">
        <f>FP4-FP5</f>
        <v>-0.19242506693558847</v>
      </c>
      <c r="FR19" s="15">
        <f>FR4-FR5</f>
        <v>0.14282939664980654</v>
      </c>
      <c r="FT19" s="15">
        <f>FT4-FT5</f>
        <v>0.28887057761208779</v>
      </c>
      <c r="FV19" s="15">
        <f>FV4-FV5</f>
        <v>-0.42407352428120104</v>
      </c>
      <c r="FX19" s="15">
        <f>FX4-FX5</f>
        <v>-1.5551153747665358E-2</v>
      </c>
      <c r="FZ19" s="15">
        <f>FZ4-FZ5</f>
        <v>0.13793597579296069</v>
      </c>
      <c r="GB19" s="15">
        <f>GB4-GB5</f>
        <v>0.37463192693956343</v>
      </c>
      <c r="GD19" s="15">
        <f>GD4-GD5</f>
        <v>0.97522430003654148</v>
      </c>
      <c r="GF19" s="15">
        <f>GF4-GF5</f>
        <v>-7.5596880754696838E-2</v>
      </c>
      <c r="GH19" s="15">
        <f>GH4-GH5</f>
        <v>-4.7729139655819597E-2</v>
      </c>
      <c r="GJ19" s="15">
        <f>GJ4-GJ5</f>
        <v>-1.9765567428951525E-2</v>
      </c>
      <c r="GL19" s="15">
        <f>GL4-GL5</f>
        <v>0.11785634530371358</v>
      </c>
      <c r="GN19" s="15">
        <f>GN4-GN5</f>
        <v>5.4765685209166692E-2</v>
      </c>
      <c r="GP19" s="15">
        <f>GP4-GP5</f>
        <v>8.0750880589813279E-2</v>
      </c>
      <c r="GR19" s="15">
        <f>GR4-GR5</f>
        <v>-3.1668440782640639E-2</v>
      </c>
      <c r="GT19" s="15">
        <f>GT4-GT5</f>
        <v>4.774200328304834E-2</v>
      </c>
      <c r="GV19" s="15">
        <f>GV4-GV5</f>
        <v>0.41373831332070132</v>
      </c>
      <c r="GX19" s="15">
        <f>GX4-GX5</f>
        <v>-0.56864585589928085</v>
      </c>
      <c r="GZ19" s="15">
        <f>GZ4-GZ5</f>
        <v>0.36046092942214142</v>
      </c>
      <c r="HB19" s="15">
        <f>HB4-HB5</f>
        <v>-3.0122980183041159E-2</v>
      </c>
      <c r="HD19" s="15">
        <f>HD4-HD5</f>
        <v>-0.76171684093972303</v>
      </c>
      <c r="HF19" s="15">
        <f>HF4-HF5</f>
        <v>-0.17164353929412668</v>
      </c>
      <c r="HH19" s="15">
        <f>HH4-HH5</f>
        <v>0.14451578810854282</v>
      </c>
      <c r="HJ19" s="15">
        <f>HJ4-HJ5</f>
        <v>-0.26493912549308418</v>
      </c>
      <c r="HL19" s="55">
        <f>HL4-HL5</f>
        <v>-2.0000000000000018E-2</v>
      </c>
      <c r="HN19" s="15">
        <f>HN4-HN5</f>
        <v>-4.9999999999999933E-2</v>
      </c>
      <c r="HP19" s="15">
        <f>HP4-HP5</f>
        <v>0.14000000000000001</v>
      </c>
      <c r="HR19" s="15">
        <f>HR4-HR5</f>
        <v>-0.33000000000000007</v>
      </c>
      <c r="HT19" s="15">
        <f>HT4-HT5</f>
        <v>-7.0000000000000062E-2</v>
      </c>
      <c r="HV19" s="15">
        <f>HV4-HV5</f>
        <v>0.15999999999999992</v>
      </c>
      <c r="HX19" s="15">
        <f>HX4-HX5</f>
        <v>9.000000000000008E-2</v>
      </c>
      <c r="HZ19" s="15">
        <f>HZ4-HZ5</f>
        <v>0</v>
      </c>
      <c r="IB19" s="15">
        <f>IB4-IB5</f>
        <v>0.24</v>
      </c>
      <c r="ID19" s="15">
        <f>ID4-ID5</f>
        <v>-0.17999999999999994</v>
      </c>
      <c r="IF19" s="15">
        <f>IF4-IF5</f>
        <v>-0.11999999999999988</v>
      </c>
      <c r="IH19" s="15">
        <f>IH4-IH5</f>
        <v>0.15000000000000002</v>
      </c>
      <c r="IJ19" s="15">
        <f>IJ4-IJ5</f>
        <v>-2.0000000000000018E-2</v>
      </c>
      <c r="IL19" s="15">
        <f>IL4-IL5</f>
        <v>-0.10000000000000003</v>
      </c>
      <c r="IN19" s="15">
        <f>IN4-IN5</f>
        <v>5.0000000000000044E-2</v>
      </c>
      <c r="IP19" s="15">
        <f>IP4-IP5</f>
        <v>-0.54999999999999982</v>
      </c>
      <c r="IR19" s="15">
        <f>IR4-IR5</f>
        <v>8.0000000000000071E-2</v>
      </c>
      <c r="IT19" s="15">
        <f>IT4-IT5</f>
        <v>-0.17000000000000015</v>
      </c>
      <c r="IV19" s="15">
        <f>IV4-IV5</f>
        <v>-0.21999999999999997</v>
      </c>
      <c r="IW19" s="15"/>
      <c r="IX19" s="55">
        <f t="shared" si="5"/>
        <v>-2.187325882435814E-3</v>
      </c>
      <c r="IY19" s="15"/>
      <c r="IZ19" s="1">
        <f t="shared" si="6"/>
        <v>0.27155835730779693</v>
      </c>
      <c r="JA19" s="15"/>
      <c r="JC19" s="1">
        <f t="shared" si="7"/>
        <v>-9.1128727068098547E-2</v>
      </c>
      <c r="JE19" s="7" t="s">
        <v>180</v>
      </c>
    </row>
    <row r="27" spans="1:265" x14ac:dyDescent="0.25">
      <c r="O27" s="70"/>
      <c r="P27" s="70"/>
      <c r="Q27" s="70"/>
      <c r="R27" s="70"/>
    </row>
    <row r="49" spans="238:263" x14ac:dyDescent="0.25">
      <c r="IN49" t="s">
        <v>193</v>
      </c>
    </row>
    <row r="50" spans="238:263" x14ac:dyDescent="0.25">
      <c r="IF50" t="s">
        <v>181</v>
      </c>
      <c r="IG50">
        <v>0.59</v>
      </c>
      <c r="IH50">
        <v>1.51</v>
      </c>
      <c r="II50">
        <v>1.74</v>
      </c>
      <c r="IJ50">
        <v>1.57</v>
      </c>
      <c r="IK50">
        <v>1.23</v>
      </c>
      <c r="IL50">
        <v>1.78</v>
      </c>
      <c r="IN50">
        <f>_xlfn.VAR.S(IG50:IL50)</f>
        <v>0.1971866666666667</v>
      </c>
    </row>
    <row r="51" spans="238:263" x14ac:dyDescent="0.25">
      <c r="IF51" t="s">
        <v>176</v>
      </c>
      <c r="IG51">
        <v>0.87</v>
      </c>
      <c r="IH51">
        <v>1.75</v>
      </c>
      <c r="II51">
        <v>1.98</v>
      </c>
      <c r="IJ51">
        <v>1.82</v>
      </c>
      <c r="IK51">
        <v>1.29</v>
      </c>
      <c r="IL51">
        <v>1.78</v>
      </c>
      <c r="IN51">
        <f>_xlfn.VAR.S(IG51:IL51)</f>
        <v>0.17493666666666635</v>
      </c>
    </row>
    <row r="52" spans="238:263" x14ac:dyDescent="0.25">
      <c r="IN52" t="s">
        <v>194</v>
      </c>
      <c r="IP52" t="s">
        <v>195</v>
      </c>
    </row>
    <row r="53" spans="238:263" x14ac:dyDescent="0.25">
      <c r="IG53">
        <f>IG50-IG51</f>
        <v>-0.28000000000000003</v>
      </c>
      <c r="IH53">
        <f t="shared" ref="IH53:IL53" si="8">IH50-IH51</f>
        <v>-0.24</v>
      </c>
      <c r="II53">
        <f t="shared" si="8"/>
        <v>-0.24</v>
      </c>
      <c r="IJ53">
        <f t="shared" si="8"/>
        <v>-0.25</v>
      </c>
      <c r="IK53">
        <f t="shared" si="8"/>
        <v>-6.0000000000000053E-2</v>
      </c>
      <c r="IL53">
        <f t="shared" si="8"/>
        <v>0</v>
      </c>
      <c r="IN53">
        <f>AVERAGE(IG53:IL53)</f>
        <v>-0.17833333333333334</v>
      </c>
      <c r="IP53">
        <f>_xlfn.STDEV.S(IG53:IL53)</f>
        <v>0.11737404596701378</v>
      </c>
      <c r="IS53">
        <f>(IN53/IP53)*SQRT(6)</f>
        <v>-3.7216547082231171</v>
      </c>
    </row>
    <row r="57" spans="238:263" x14ac:dyDescent="0.25">
      <c r="ID57" s="69"/>
      <c r="IE57" s="69"/>
      <c r="IF57" s="69"/>
      <c r="IG57" s="69"/>
    </row>
    <row r="58" spans="238:263" x14ac:dyDescent="0.25">
      <c r="ID58" s="69"/>
      <c r="IE58" s="69"/>
      <c r="IF58" s="69"/>
      <c r="IG58" s="69"/>
    </row>
    <row r="59" spans="238:263" x14ac:dyDescent="0.25">
      <c r="ID59" s="69"/>
      <c r="IE59" s="69"/>
      <c r="IF59" s="69"/>
      <c r="IG59" s="69"/>
    </row>
    <row r="60" spans="238:263" x14ac:dyDescent="0.25">
      <c r="ID60" s="69"/>
      <c r="IE60" s="69"/>
      <c r="IF60" s="69"/>
      <c r="IG60" s="69"/>
    </row>
    <row r="61" spans="238:263" x14ac:dyDescent="0.25">
      <c r="ID61" s="69"/>
      <c r="IE61" s="69"/>
      <c r="IF61" s="69"/>
      <c r="IG61" s="69"/>
    </row>
    <row r="62" spans="238:263" x14ac:dyDescent="0.25">
      <c r="ID62" t="s">
        <v>182</v>
      </c>
      <c r="IG62" s="69"/>
      <c r="JA62" t="s">
        <v>204</v>
      </c>
    </row>
    <row r="63" spans="238:263" ht="15.75" thickBot="1" x14ac:dyDescent="0.3">
      <c r="IG63" s="69"/>
    </row>
    <row r="64" spans="238:263" x14ac:dyDescent="0.25">
      <c r="ID64" s="68"/>
      <c r="IE64" s="68" t="s">
        <v>183</v>
      </c>
      <c r="IF64" s="68" t="s">
        <v>184</v>
      </c>
      <c r="IG64" s="69"/>
      <c r="JA64" s="68"/>
      <c r="JB64" s="68" t="s">
        <v>183</v>
      </c>
      <c r="JC64" s="68" t="s">
        <v>184</v>
      </c>
    </row>
    <row r="65" spans="238:263" x14ac:dyDescent="0.25">
      <c r="ID65" s="22" t="s">
        <v>185</v>
      </c>
      <c r="IE65" s="22">
        <v>1.4033333333333333</v>
      </c>
      <c r="IF65" s="22">
        <v>1.5816666666666668</v>
      </c>
      <c r="IG65" s="69"/>
      <c r="IK65" t="s">
        <v>196</v>
      </c>
      <c r="JA65" s="22" t="s">
        <v>185</v>
      </c>
      <c r="JB65" s="22">
        <v>1.4033333333333333</v>
      </c>
      <c r="JC65" s="22">
        <v>1.5816666666666668</v>
      </c>
    </row>
    <row r="66" spans="238:263" ht="15.75" thickBot="1" x14ac:dyDescent="0.3">
      <c r="ID66" s="22" t="s">
        <v>186</v>
      </c>
      <c r="IE66" s="22">
        <v>0.19700000000000001</v>
      </c>
      <c r="IF66" s="22">
        <v>0.17499999999999999</v>
      </c>
      <c r="IG66" s="69"/>
      <c r="JA66" s="22" t="s">
        <v>197</v>
      </c>
      <c r="JB66" s="22">
        <v>0.1971866666666667</v>
      </c>
      <c r="JC66" s="22">
        <v>0.17493666666666635</v>
      </c>
    </row>
    <row r="67" spans="238:263" x14ac:dyDescent="0.25">
      <c r="ID67" s="22" t="s">
        <v>187</v>
      </c>
      <c r="IE67" s="22">
        <v>6</v>
      </c>
      <c r="IF67" s="22">
        <v>6</v>
      </c>
      <c r="IG67" s="69"/>
      <c r="IK67" s="68"/>
      <c r="IL67" s="68" t="s">
        <v>183</v>
      </c>
      <c r="IM67" s="68" t="s">
        <v>184</v>
      </c>
      <c r="JA67" s="22" t="s">
        <v>187</v>
      </c>
      <c r="JB67" s="22">
        <v>6</v>
      </c>
      <c r="JC67" s="22">
        <v>6</v>
      </c>
    </row>
    <row r="68" spans="238:263" x14ac:dyDescent="0.25">
      <c r="ID68" s="22" t="s">
        <v>188</v>
      </c>
      <c r="IE68" s="22">
        <v>0</v>
      </c>
      <c r="IF68" s="22"/>
      <c r="IG68" s="69"/>
      <c r="IK68" s="22" t="s">
        <v>185</v>
      </c>
      <c r="IL68" s="22">
        <v>1.4033333333333333</v>
      </c>
      <c r="IM68" s="22">
        <v>1.5816666666666668</v>
      </c>
      <c r="JA68" s="22" t="s">
        <v>205</v>
      </c>
      <c r="JB68" s="22">
        <v>0.96470421729660627</v>
      </c>
      <c r="JC68" s="22"/>
    </row>
    <row r="69" spans="238:263" x14ac:dyDescent="0.25">
      <c r="ID69" s="22" t="s">
        <v>189</v>
      </c>
      <c r="IE69" s="22">
        <v>-0.71620390160472858</v>
      </c>
      <c r="IF69" s="22"/>
      <c r="IG69" s="69"/>
      <c r="IK69" s="22" t="s">
        <v>197</v>
      </c>
      <c r="IL69" s="22">
        <v>0.1971866666666667</v>
      </c>
      <c r="IM69" s="22">
        <v>0.17493666666666635</v>
      </c>
      <c r="JA69" s="22" t="s">
        <v>188</v>
      </c>
      <c r="JB69" s="22">
        <v>0</v>
      </c>
      <c r="JC69" s="22"/>
    </row>
    <row r="70" spans="238:263" x14ac:dyDescent="0.25">
      <c r="ID70" s="22" t="s">
        <v>190</v>
      </c>
      <c r="IE70" s="22">
        <v>0.23693272714805014</v>
      </c>
      <c r="IF70" s="22"/>
      <c r="IG70" s="69"/>
      <c r="IK70" s="22" t="s">
        <v>187</v>
      </c>
      <c r="IL70" s="22">
        <v>6</v>
      </c>
      <c r="IM70" s="22">
        <v>6</v>
      </c>
      <c r="JA70" s="22" t="s">
        <v>198</v>
      </c>
      <c r="JB70" s="22">
        <v>5</v>
      </c>
      <c r="JC70" s="22"/>
    </row>
    <row r="71" spans="238:263" x14ac:dyDescent="0.25">
      <c r="ID71" s="22" t="s">
        <v>191</v>
      </c>
      <c r="IE71" s="22">
        <v>1.6448536269514715</v>
      </c>
      <c r="IF71" s="22"/>
      <c r="IG71" s="69"/>
      <c r="IK71" s="22" t="s">
        <v>188</v>
      </c>
      <c r="IL71" s="22">
        <v>0</v>
      </c>
      <c r="IM71" s="22"/>
      <c r="JA71" s="22" t="s">
        <v>199</v>
      </c>
      <c r="JB71" s="22">
        <v>-3.7216547082231179</v>
      </c>
      <c r="JC71" s="22"/>
    </row>
    <row r="72" spans="238:263" x14ac:dyDescent="0.25">
      <c r="ID72" s="22" t="s">
        <v>190</v>
      </c>
      <c r="IE72" s="22">
        <v>0.47386545429610027</v>
      </c>
      <c r="IF72" s="22"/>
      <c r="IG72" s="69"/>
      <c r="IK72" s="22" t="s">
        <v>198</v>
      </c>
      <c r="IL72" s="22">
        <v>10</v>
      </c>
      <c r="IM72" s="22"/>
      <c r="JA72" s="22" t="s">
        <v>200</v>
      </c>
      <c r="JB72" s="22">
        <v>6.8443217548929732E-3</v>
      </c>
      <c r="JC72" s="22"/>
    </row>
    <row r="73" spans="238:263" ht="15.75" thickBot="1" x14ac:dyDescent="0.3">
      <c r="ID73" s="67" t="s">
        <v>192</v>
      </c>
      <c r="IE73" s="67">
        <v>1.9599639845400536</v>
      </c>
      <c r="IF73" s="67"/>
      <c r="IG73" s="69"/>
      <c r="IK73" s="22" t="s">
        <v>199</v>
      </c>
      <c r="IL73" s="22">
        <v>-0.71608520556122113</v>
      </c>
      <c r="IM73" s="22"/>
      <c r="JA73" s="22" t="s">
        <v>201</v>
      </c>
      <c r="JB73" s="22">
        <v>2.0150483733330233</v>
      </c>
      <c r="JC73" s="22"/>
    </row>
    <row r="74" spans="238:263" x14ac:dyDescent="0.25">
      <c r="ID74" s="69"/>
      <c r="IE74" s="69"/>
      <c r="IF74" s="69"/>
      <c r="IG74" s="69"/>
      <c r="IK74" s="22" t="s">
        <v>200</v>
      </c>
      <c r="IL74" s="22">
        <v>0.24516130743490649</v>
      </c>
      <c r="IM74" s="22"/>
      <c r="JA74" s="22" t="s">
        <v>202</v>
      </c>
      <c r="JB74" s="22">
        <v>1.3688643509785946E-2</v>
      </c>
      <c r="JC74" s="22"/>
    </row>
    <row r="75" spans="238:263" ht="15.75" thickBot="1" x14ac:dyDescent="0.3">
      <c r="ID75" s="69"/>
      <c r="IE75" s="69"/>
      <c r="IF75" s="69"/>
      <c r="IG75" s="69"/>
      <c r="IK75" s="22" t="s">
        <v>201</v>
      </c>
      <c r="IL75" s="22">
        <v>1.812461122811676</v>
      </c>
      <c r="IM75" s="22"/>
      <c r="JA75" s="67" t="s">
        <v>203</v>
      </c>
      <c r="JB75" s="67">
        <v>2.570581835636315</v>
      </c>
      <c r="JC75" s="67"/>
    </row>
    <row r="76" spans="238:263" x14ac:dyDescent="0.25">
      <c r="ID76" s="69"/>
      <c r="IE76" s="69"/>
      <c r="IF76" s="69"/>
      <c r="IG76" s="69"/>
      <c r="IK76" s="22" t="s">
        <v>202</v>
      </c>
      <c r="IL76" s="22">
        <v>0.49032261486981299</v>
      </c>
      <c r="IM76" s="22"/>
    </row>
    <row r="77" spans="238:263" ht="15.75" thickBot="1" x14ac:dyDescent="0.3">
      <c r="ID77" s="69"/>
      <c r="IE77" s="69"/>
      <c r="IF77" s="69"/>
      <c r="IG77" s="69"/>
      <c r="IK77" s="67" t="s">
        <v>203</v>
      </c>
      <c r="IL77" s="67">
        <v>2.2281388519862744</v>
      </c>
      <c r="IM77" s="67"/>
    </row>
    <row r="78" spans="238:263" x14ac:dyDescent="0.25">
      <c r="ID78" s="69"/>
      <c r="IE78" s="69"/>
      <c r="IF78" s="69"/>
      <c r="IG78" s="69"/>
    </row>
    <row r="79" spans="238:263" x14ac:dyDescent="0.25">
      <c r="ID79" s="69"/>
      <c r="IE79" s="69"/>
      <c r="IF79" s="69"/>
      <c r="IG79" s="69"/>
    </row>
    <row r="80" spans="238:263" x14ac:dyDescent="0.25">
      <c r="ID80" s="69"/>
      <c r="IE80" s="69"/>
      <c r="IF80" s="69"/>
      <c r="IG80" s="69"/>
    </row>
    <row r="81" spans="238:241" x14ac:dyDescent="0.25">
      <c r="ID81" s="69"/>
      <c r="IE81" s="69"/>
      <c r="IF81" s="69"/>
      <c r="IG81" s="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118"/>
  <sheetViews>
    <sheetView tabSelected="1" topLeftCell="A13" zoomScale="80" zoomScaleNormal="80" workbookViewId="0">
      <selection activeCell="V23" sqref="V23"/>
    </sheetView>
  </sheetViews>
  <sheetFormatPr defaultRowHeight="15" x14ac:dyDescent="0.25"/>
  <cols>
    <col min="72" max="72" width="9.140625" style="57"/>
    <col min="97" max="97" width="39.42578125" bestFit="1" customWidth="1"/>
    <col min="98" max="98" width="17" bestFit="1" customWidth="1"/>
    <col min="99" max="99" width="20.85546875" bestFit="1" customWidth="1"/>
    <col min="100" max="100" width="13.7109375" bestFit="1" customWidth="1"/>
    <col min="101" max="101" width="20.85546875" bestFit="1" customWidth="1"/>
    <col min="102" max="102" width="13.7109375" bestFit="1" customWidth="1"/>
    <col min="103" max="103" width="16.5703125" bestFit="1" customWidth="1"/>
    <col min="104" max="104" width="17" bestFit="1" customWidth="1"/>
    <col min="105" max="105" width="20.85546875" bestFit="1" customWidth="1"/>
    <col min="106" max="106" width="17" bestFit="1" customWidth="1"/>
    <col min="107" max="107" width="16.5703125" bestFit="1" customWidth="1"/>
    <col min="108" max="108" width="20.85546875" bestFit="1" customWidth="1"/>
    <col min="109" max="109" width="16.5703125" bestFit="1" customWidth="1"/>
    <col min="111" max="111" width="9.140625" style="57"/>
    <col min="120" max="120" width="10.7109375" customWidth="1"/>
    <col min="130" max="130" width="9.140625" style="57"/>
    <col min="131" max="131" width="13.7109375" bestFit="1" customWidth="1"/>
    <col min="132" max="132" width="18.7109375" bestFit="1" customWidth="1"/>
  </cols>
  <sheetData>
    <row r="1" spans="1:137" s="1" customFormat="1" x14ac:dyDescent="0.25">
      <c r="A1" s="34"/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52" t="s">
        <v>94</v>
      </c>
      <c r="BU1" s="2" t="s">
        <v>95</v>
      </c>
      <c r="BV1" s="2" t="s">
        <v>96</v>
      </c>
      <c r="BW1" s="2" t="s">
        <v>97</v>
      </c>
      <c r="BX1" s="2" t="s">
        <v>98</v>
      </c>
      <c r="BY1" s="2" t="s">
        <v>99</v>
      </c>
      <c r="BZ1" s="2" t="s">
        <v>100</v>
      </c>
      <c r="CA1" s="2" t="s">
        <v>101</v>
      </c>
      <c r="CB1" s="2" t="s">
        <v>102</v>
      </c>
      <c r="CC1" s="2" t="s">
        <v>103</v>
      </c>
      <c r="CD1" s="2" t="s">
        <v>104</v>
      </c>
      <c r="CE1" s="2" t="s">
        <v>105</v>
      </c>
      <c r="CF1" s="2" t="s">
        <v>106</v>
      </c>
      <c r="CG1" s="2" t="s">
        <v>107</v>
      </c>
      <c r="CH1" s="2" t="s">
        <v>108</v>
      </c>
      <c r="CI1" s="2" t="s">
        <v>109</v>
      </c>
      <c r="CJ1" s="2" t="s">
        <v>110</v>
      </c>
      <c r="CK1" s="2" t="s">
        <v>111</v>
      </c>
      <c r="CL1" s="2" t="s">
        <v>112</v>
      </c>
      <c r="CM1" s="2" t="s">
        <v>113</v>
      </c>
      <c r="CN1" s="2" t="s">
        <v>114</v>
      </c>
      <c r="CO1" s="2" t="s">
        <v>115</v>
      </c>
      <c r="CP1" s="2" t="s">
        <v>116</v>
      </c>
      <c r="CQ1" s="2" t="s">
        <v>117</v>
      </c>
      <c r="CR1" s="2" t="s">
        <v>118</v>
      </c>
      <c r="CS1" s="2" t="s">
        <v>119</v>
      </c>
      <c r="CT1" s="2" t="s">
        <v>120</v>
      </c>
      <c r="CU1" s="2" t="s">
        <v>121</v>
      </c>
      <c r="CV1" s="2" t="s">
        <v>122</v>
      </c>
      <c r="CW1" s="2" t="s">
        <v>123</v>
      </c>
      <c r="CX1" s="2" t="s">
        <v>124</v>
      </c>
      <c r="CY1" s="2" t="s">
        <v>125</v>
      </c>
      <c r="CZ1" s="2" t="s">
        <v>126</v>
      </c>
      <c r="DA1" s="2" t="s">
        <v>127</v>
      </c>
      <c r="DB1" s="2" t="s">
        <v>128</v>
      </c>
      <c r="DC1" s="2" t="s">
        <v>129</v>
      </c>
      <c r="DD1" s="2" t="s">
        <v>130</v>
      </c>
      <c r="DE1" s="2" t="s">
        <v>131</v>
      </c>
      <c r="DF1" s="2" t="s">
        <v>132</v>
      </c>
      <c r="DG1" s="52" t="s">
        <v>135</v>
      </c>
      <c r="DH1" s="2" t="s">
        <v>136</v>
      </c>
      <c r="DI1" s="2" t="s">
        <v>137</v>
      </c>
      <c r="DJ1" s="2" t="s">
        <v>138</v>
      </c>
      <c r="DK1" s="2" t="s">
        <v>139</v>
      </c>
      <c r="DL1" s="2" t="s">
        <v>140</v>
      </c>
      <c r="DM1" s="2" t="s">
        <v>141</v>
      </c>
      <c r="DN1" s="2" t="s">
        <v>142</v>
      </c>
      <c r="DO1" s="2" t="s">
        <v>143</v>
      </c>
      <c r="DP1" s="2" t="s">
        <v>144</v>
      </c>
      <c r="DQ1" s="2" t="s">
        <v>145</v>
      </c>
      <c r="DR1" s="2" t="s">
        <v>146</v>
      </c>
      <c r="DS1" s="2" t="s">
        <v>147</v>
      </c>
      <c r="DT1" s="2" t="s">
        <v>148</v>
      </c>
      <c r="DU1" s="2" t="s">
        <v>149</v>
      </c>
      <c r="DV1" s="2" t="s">
        <v>150</v>
      </c>
      <c r="DW1" s="2" t="s">
        <v>151</v>
      </c>
      <c r="DX1" s="2" t="s">
        <v>152</v>
      </c>
      <c r="DY1" s="2" t="s">
        <v>153</v>
      </c>
      <c r="EA1" s="58" t="s">
        <v>71</v>
      </c>
      <c r="EB1" s="64" t="s">
        <v>73</v>
      </c>
      <c r="EC1" s="4" t="s">
        <v>75</v>
      </c>
      <c r="ED1" s="5" t="s">
        <v>76</v>
      </c>
      <c r="EE1" s="6" t="s">
        <v>77</v>
      </c>
    </row>
    <row r="2" spans="1:137" s="7" customFormat="1" x14ac:dyDescent="0.25">
      <c r="A2" s="7" t="s">
        <v>214</v>
      </c>
      <c r="B2" s="8">
        <v>0.70048886975447511</v>
      </c>
      <c r="C2" s="8">
        <v>0.62651752088517787</v>
      </c>
      <c r="D2" s="9">
        <v>0.34067224046657135</v>
      </c>
      <c r="E2" s="9">
        <v>0.57603941268355141</v>
      </c>
      <c r="F2" s="10">
        <v>1.0635339664571668</v>
      </c>
      <c r="G2" s="10">
        <v>0.63870858906474126</v>
      </c>
      <c r="H2" s="9">
        <v>0.28894058902127467</v>
      </c>
      <c r="I2" s="10">
        <v>1.7852096773754165</v>
      </c>
      <c r="J2" s="9">
        <v>0.77487728775432796</v>
      </c>
      <c r="K2" s="10">
        <v>0.44023003104877223</v>
      </c>
      <c r="L2" s="9">
        <v>0.82940902978216247</v>
      </c>
      <c r="M2" s="10">
        <v>0.88900915907599831</v>
      </c>
      <c r="N2" s="9">
        <v>0.29494366867039151</v>
      </c>
      <c r="O2" s="10">
        <v>0.22320837496481646</v>
      </c>
      <c r="P2" s="9">
        <v>0.31533268220753197</v>
      </c>
      <c r="Q2" s="9">
        <v>0.76747255291338867</v>
      </c>
      <c r="R2" s="9">
        <v>0.80710436224889148</v>
      </c>
      <c r="S2" s="9">
        <v>8.9334581980258274E-2</v>
      </c>
      <c r="T2" s="10">
        <v>0.14220839206341607</v>
      </c>
      <c r="U2" s="10">
        <v>0.49879875695666059</v>
      </c>
      <c r="V2" s="10">
        <v>0.81616307116131881</v>
      </c>
      <c r="W2" s="9">
        <v>0.93626765171201154</v>
      </c>
      <c r="X2" s="10">
        <v>1.8780773555508909</v>
      </c>
      <c r="Y2" s="10">
        <v>0.58542566524011763</v>
      </c>
      <c r="Z2" s="9">
        <v>0.72428218094969832</v>
      </c>
      <c r="AA2" s="10">
        <v>0.48908117870169193</v>
      </c>
      <c r="AB2" s="9">
        <v>0.62068205054774905</v>
      </c>
      <c r="AC2" s="9">
        <v>0.47330035823528832</v>
      </c>
      <c r="AD2" s="9">
        <v>1.2427895849801525</v>
      </c>
      <c r="AE2" s="9">
        <v>0.80470865843675543</v>
      </c>
      <c r="AF2" s="9">
        <v>0.65690536360230189</v>
      </c>
      <c r="AG2" s="9">
        <v>0.93342570470679098</v>
      </c>
      <c r="AH2" s="10">
        <v>0.5661752991240756</v>
      </c>
      <c r="AI2" s="8">
        <v>0.37557915339040721</v>
      </c>
      <c r="AJ2" s="10">
        <v>1.1054522389773385</v>
      </c>
      <c r="AK2" s="10">
        <v>0.55813258395270271</v>
      </c>
      <c r="AL2" s="10">
        <v>0.60490816503680667</v>
      </c>
      <c r="AM2" s="9">
        <v>0.38537870061660678</v>
      </c>
      <c r="AN2" s="9">
        <v>0.84333719041465938</v>
      </c>
      <c r="AO2" s="9">
        <v>0.42118524573451971</v>
      </c>
      <c r="AP2" s="9">
        <v>1.2318616599052061</v>
      </c>
      <c r="AQ2" s="10">
        <v>1.3103620665756746</v>
      </c>
      <c r="AR2" s="10">
        <v>1.2240257279473947</v>
      </c>
      <c r="AS2" s="8">
        <v>0.83914929452513143</v>
      </c>
      <c r="AT2" s="9">
        <v>1.0577361064832538</v>
      </c>
      <c r="AU2" s="8">
        <v>0.7819792437400972</v>
      </c>
      <c r="AV2" s="9">
        <v>0.73952394247377651</v>
      </c>
      <c r="AW2" s="10">
        <v>1.0793639104152488</v>
      </c>
      <c r="AX2" s="9">
        <v>0.67342030681720133</v>
      </c>
      <c r="AY2" s="10">
        <v>0.94614245640136996</v>
      </c>
      <c r="AZ2" s="10">
        <v>0.60472316174725393</v>
      </c>
      <c r="BA2" s="10">
        <v>0.57787010904892333</v>
      </c>
      <c r="BB2" s="9">
        <v>0.33013633454434654</v>
      </c>
      <c r="BC2" s="9">
        <v>0.62308589645507861</v>
      </c>
      <c r="BD2" s="8">
        <v>0.90423370375507339</v>
      </c>
      <c r="BE2" s="8">
        <v>1.0513695891572941</v>
      </c>
      <c r="BF2" s="10">
        <v>1.3819810118477973</v>
      </c>
      <c r="BG2" s="9">
        <v>1.2925617775802036</v>
      </c>
      <c r="BH2" s="10">
        <v>1.2652641226350387</v>
      </c>
      <c r="BI2" s="10">
        <v>1.1031056249339986</v>
      </c>
      <c r="BJ2" s="9">
        <v>1.324288834790847</v>
      </c>
      <c r="BK2" s="10">
        <v>0.90069142253481749</v>
      </c>
      <c r="BL2" s="8">
        <v>1.4582161041472637</v>
      </c>
      <c r="BM2" s="9">
        <v>1.1349892949814269</v>
      </c>
      <c r="BN2" s="8">
        <v>0.89183965786621044</v>
      </c>
      <c r="BO2" s="10">
        <v>1.3363496026485939</v>
      </c>
      <c r="BP2" s="9">
        <v>0.58311121696074253</v>
      </c>
      <c r="BQ2" s="9">
        <v>0.91817469293472342</v>
      </c>
      <c r="BR2" s="10">
        <v>-0.10643335311650526</v>
      </c>
      <c r="BS2" s="10">
        <v>0.73876979280934785</v>
      </c>
      <c r="BT2" s="53">
        <v>0.96078992994900803</v>
      </c>
      <c r="BU2" s="26">
        <v>0.80650394440286743</v>
      </c>
      <c r="BV2" s="13">
        <v>0.42798428919534842</v>
      </c>
      <c r="BW2" s="15">
        <v>1.6025461317124818</v>
      </c>
      <c r="BX2" s="18">
        <v>1.0789239310472323</v>
      </c>
      <c r="BY2" s="18">
        <v>1.1880152049437331</v>
      </c>
      <c r="BZ2" s="15">
        <v>0.80912135562002196</v>
      </c>
      <c r="CA2" s="15">
        <v>0.48211611625785167</v>
      </c>
      <c r="CB2" s="18">
        <v>1.0026041731751476</v>
      </c>
      <c r="CC2" s="18">
        <v>0.64413281295471903</v>
      </c>
      <c r="CD2" s="18">
        <v>0.51244916064514701</v>
      </c>
      <c r="CE2" s="18">
        <v>0.62233469022779409</v>
      </c>
      <c r="CF2" s="18">
        <v>0.61662211212643125</v>
      </c>
      <c r="CG2" s="15">
        <v>0.23280554929492842</v>
      </c>
      <c r="CH2" s="18">
        <v>0.62658122804906913</v>
      </c>
      <c r="CI2" s="18">
        <v>1.1540309458406723</v>
      </c>
      <c r="CJ2" s="18">
        <v>0.75778533751032962</v>
      </c>
      <c r="CK2" s="15">
        <v>1.013763773679504</v>
      </c>
      <c r="CL2" s="15">
        <v>0.98861352706220529</v>
      </c>
      <c r="CM2" s="15">
        <v>0.58073548167165179</v>
      </c>
      <c r="CN2" s="17">
        <v>0.59736496705472719</v>
      </c>
      <c r="CO2" s="17">
        <v>0.88370962483294035</v>
      </c>
      <c r="CP2" s="17">
        <v>0.47001457865433466</v>
      </c>
      <c r="CQ2" s="15">
        <v>1.0573899308233146</v>
      </c>
      <c r="CR2" s="15">
        <v>0.56666038318327072</v>
      </c>
      <c r="CS2" s="18">
        <v>0.62727157578717774</v>
      </c>
      <c r="CT2" s="18">
        <v>0.97137195385462671</v>
      </c>
      <c r="CU2" s="27">
        <v>0.75639093230020593</v>
      </c>
      <c r="CV2" s="29">
        <v>1.0180822668761791</v>
      </c>
      <c r="CW2" s="27">
        <v>1.0032946354599277</v>
      </c>
      <c r="CX2" s="29">
        <v>0.59790356807809253</v>
      </c>
      <c r="CY2" s="27">
        <v>1.0121520867319664</v>
      </c>
      <c r="CZ2" s="27">
        <v>0.59694582635965188</v>
      </c>
      <c r="DA2" s="15">
        <v>1.1388728035272799</v>
      </c>
      <c r="DB2" s="18">
        <v>1.2766870436431652</v>
      </c>
      <c r="DC2" s="15">
        <v>1.567268498233567</v>
      </c>
      <c r="DD2" s="18">
        <v>1.1150739605589901</v>
      </c>
      <c r="DE2" s="15">
        <v>1.0164998636510321</v>
      </c>
      <c r="DF2" s="15">
        <v>0.9326642807858001</v>
      </c>
      <c r="DG2" s="57">
        <v>1.24</v>
      </c>
      <c r="DH2" s="6">
        <v>1</v>
      </c>
      <c r="DI2" s="6">
        <v>1.02</v>
      </c>
      <c r="DJ2" s="5">
        <v>1.1399999999999999</v>
      </c>
      <c r="DK2" s="7">
        <v>1.32</v>
      </c>
      <c r="DL2" s="6">
        <v>1.47</v>
      </c>
      <c r="DM2" s="5">
        <v>1.32</v>
      </c>
      <c r="DN2" s="6">
        <v>1.54</v>
      </c>
      <c r="DO2" s="7">
        <v>0.72</v>
      </c>
      <c r="DP2" s="7">
        <v>0.42</v>
      </c>
      <c r="DQ2" s="7">
        <v>1.1200000000000001</v>
      </c>
      <c r="DR2" s="7">
        <v>0.85</v>
      </c>
      <c r="DS2" s="5">
        <v>1.52</v>
      </c>
      <c r="DT2" s="7">
        <v>0.59</v>
      </c>
      <c r="DU2" s="5">
        <v>1.51</v>
      </c>
      <c r="DV2" s="5">
        <v>1.74</v>
      </c>
      <c r="DW2" s="5">
        <v>1.57</v>
      </c>
      <c r="DX2" s="7">
        <v>1.23</v>
      </c>
      <c r="DY2" s="7">
        <v>1.78</v>
      </c>
      <c r="EA2" s="59">
        <f>AVERAGE(B2,C2,D2,E2,F2,G2,H2,I2,J2,K2,L2,M2,N2,O2,P2,Q2,R2,S2,T2,U2,V2,W2,X2,Y2,Z2,AA2,AB2,AC2,AD2,AE2,AF2,AG2,AH2,AI2,AJ2,AK2,AL2,AM2,AN2,AO2,AP2,AQ2,AR2,AS2,AT2,AU2,AV2,AW2,AX2,AY2,AZ2,BA2,BB2,BC2,BD2,BE2,BF2,BG2,BH2,BI2,BJ2,BK2,BL2,BM2,BN2,BO2,BP2,BQ2,BR2,BS2,BT2,BU2,BV2,BW2,BX2,BY2,BZ2,CA2,CB2,CC2,CD2,CE2,CF2,CG2,CH2,CI2,CJ2,CK2,CL2,CM2,CN2,CO2,CP2,CQ2,CR2,CS2,CT2,CU2,CV2,CW2,CX2,CY2,CZ2,DA2,DB2,DC2,DD2,DE2,DF2,DG2,DH2,DI2,DJ2,DK2,DL2,DM2,DN2,DO2,DP2,DQ2,DR2,DS2,DT2,DU2,DV2,DW2,DX2,DY2)</f>
        <v>0.87285366356059457</v>
      </c>
      <c r="EB2" s="12">
        <f>STDEV(B2,C2,D2,E2,F2,G2,H2,I2,J2,K2,L2,M2,N2,O2,P2,Q2,R2,S2,T2,U2,V2,W2,X2,Y2,Z2,AA2,AB2,AC2,AD2,AE2,AF2,AG2,AH2,AI2,AJ2,AK2,AL2,AM2,AN2,AO2,AP2,AQ2,AR2,AS2,AT2,AU2,AV2,AW2,AX2,AY2,AZ2,BA2,BB2,BC2,BD2,BE2,BF2,BG2,BH2,BI2,BJ2,BK2,BL2,BM2,BN2,BO2,BP2,BQ2,BR2,BS2,BT2,BU2,BV2,BW2,BX2,BY2,BZ2,CA2,CB2,CC2,CD2,CE2,CF2,CG2,CH2,CI2,CJ2,CK2,CL2,CM2,CN2,CO2,CP2,CQ2,CR2,CS2,CT2,CU2,CV2,CW2,CX2,CY2,CZ2,DA2,DB2,DC2,DD2,DE2,DF2,DG2,DH2,DI2,DJ2,DK2,DL2,DM2,DN2,DO2,DP2,DQ2,DR2,DS2,DT2,DU2,DV2,DW2,DX2,DY2)</f>
        <v>0.38681831521733223</v>
      </c>
      <c r="EC2" s="7">
        <v>3</v>
      </c>
      <c r="ED2" s="7">
        <v>29</v>
      </c>
      <c r="EE2" s="7">
        <v>9</v>
      </c>
      <c r="EG2" s="12">
        <f>EB2^2</f>
        <v>0.1496284089875754</v>
      </c>
    </row>
    <row r="3" spans="1:137" s="7" customFormat="1" x14ac:dyDescent="0.25">
      <c r="A3" s="7" t="s">
        <v>215</v>
      </c>
      <c r="B3" s="9">
        <v>0.56910563748676568</v>
      </c>
      <c r="C3" s="9">
        <v>0.4977665256979904</v>
      </c>
      <c r="D3" s="9">
        <v>0.26948386756667708</v>
      </c>
      <c r="E3" s="10">
        <v>0.48627714904945135</v>
      </c>
      <c r="F3" s="9">
        <v>1.2802305716307423</v>
      </c>
      <c r="G3" s="9">
        <v>0.7194085133051249</v>
      </c>
      <c r="H3" s="9">
        <v>0.31109856355808446</v>
      </c>
      <c r="I3" s="9">
        <v>2.0783102307844095</v>
      </c>
      <c r="J3" s="9">
        <v>0.71678278500574522</v>
      </c>
      <c r="K3" s="9">
        <v>0.63488106433899205</v>
      </c>
      <c r="L3" s="8">
        <v>0.95809456945877181</v>
      </c>
      <c r="M3" s="9">
        <v>0.91021881204258892</v>
      </c>
      <c r="N3" s="9">
        <v>0.53008033740314486</v>
      </c>
      <c r="O3" s="9">
        <v>0.68452221270331992</v>
      </c>
      <c r="P3" s="10">
        <v>0.20758834840068394</v>
      </c>
      <c r="Q3" s="10">
        <v>0.76442690141953895</v>
      </c>
      <c r="R3" s="10">
        <v>0.79511745311477078</v>
      </c>
      <c r="S3" s="8">
        <v>0.18642135882087921</v>
      </c>
      <c r="T3" s="9">
        <v>0.21117368852394308</v>
      </c>
      <c r="U3" s="9">
        <v>0.68152972909776777</v>
      </c>
      <c r="V3" s="9">
        <v>0.91511279458022865</v>
      </c>
      <c r="W3" s="8">
        <v>1.2290704416830485</v>
      </c>
      <c r="X3" s="9">
        <v>2.5029233319755231</v>
      </c>
      <c r="Y3" s="9">
        <v>0.73621282410280553</v>
      </c>
      <c r="Z3" s="10">
        <v>0.50226492546326218</v>
      </c>
      <c r="AA3" s="9">
        <v>0.50373964419924622</v>
      </c>
      <c r="AB3" s="8">
        <v>0.88834439716359503</v>
      </c>
      <c r="AC3" s="10">
        <v>0.33962033103703687</v>
      </c>
      <c r="AD3" s="10">
        <v>1.2267317706926681</v>
      </c>
      <c r="AE3" s="8">
        <v>0.86525542133861177</v>
      </c>
      <c r="AF3" s="10">
        <v>0.55395827317240565</v>
      </c>
      <c r="AG3" s="8">
        <v>1.1018765516211699</v>
      </c>
      <c r="AH3" s="9">
        <v>0.75048326215055028</v>
      </c>
      <c r="AI3" s="9">
        <v>0.29576183731033867</v>
      </c>
      <c r="AJ3" s="9">
        <v>1.1486029304798639</v>
      </c>
      <c r="AK3" s="9">
        <v>0.69604333363972504</v>
      </c>
      <c r="AL3" s="9">
        <v>0.80106580343695688</v>
      </c>
      <c r="AM3" s="9">
        <v>0.32810191294424446</v>
      </c>
      <c r="AN3" s="10">
        <v>0.83930953582332113</v>
      </c>
      <c r="AO3" s="10">
        <v>0.36117628624107379</v>
      </c>
      <c r="AP3" s="8">
        <v>1.3563169930048966</v>
      </c>
      <c r="AQ3" s="9">
        <v>1.5391832427489573</v>
      </c>
      <c r="AR3" s="9">
        <v>1.5465762366471072</v>
      </c>
      <c r="AS3" s="9">
        <v>0.55391591098803605</v>
      </c>
      <c r="AT3" s="8">
        <v>1.0791926650214232</v>
      </c>
      <c r="AU3" s="9">
        <v>0.76200076354649482</v>
      </c>
      <c r="AV3" s="9">
        <v>0.99338107194572411</v>
      </c>
      <c r="AW3" s="9">
        <v>1.1479407988959847</v>
      </c>
      <c r="AX3" s="10">
        <v>0.41470697455031169</v>
      </c>
      <c r="AY3" s="9">
        <v>1.0967506604057364</v>
      </c>
      <c r="AZ3" s="9">
        <v>0.77496782046706181</v>
      </c>
      <c r="BA3" s="9">
        <v>0.5824780481629277</v>
      </c>
      <c r="BB3" s="9">
        <v>0.29504450531592902</v>
      </c>
      <c r="BC3" s="10">
        <v>0.50212026849129632</v>
      </c>
      <c r="BD3" s="9">
        <v>0.82935106310743467</v>
      </c>
      <c r="BE3" s="9">
        <v>0.84905311962698582</v>
      </c>
      <c r="BF3" s="9">
        <v>1.5762625027271751</v>
      </c>
      <c r="BG3" s="8">
        <v>1.503257509651184</v>
      </c>
      <c r="BH3" s="9">
        <v>2.8230349775850012</v>
      </c>
      <c r="BI3" s="9">
        <v>1.3276197149592825</v>
      </c>
      <c r="BJ3" s="8">
        <v>1.4280524014789591</v>
      </c>
      <c r="BK3" s="8">
        <v>1.0260254514923983</v>
      </c>
      <c r="BL3" s="9">
        <v>1.3235891067503147</v>
      </c>
      <c r="BM3" s="9">
        <v>1.4139062397474114</v>
      </c>
      <c r="BN3" s="9">
        <v>0.68994712337078634</v>
      </c>
      <c r="BO3" s="9">
        <v>1.4845980666994369</v>
      </c>
      <c r="BP3" s="8">
        <v>0.60027083632124312</v>
      </c>
      <c r="BQ3" s="8">
        <v>1.2030336583636221</v>
      </c>
      <c r="BR3" s="9">
        <v>0.45594722838081331</v>
      </c>
      <c r="BS3" s="9">
        <v>1.0345582139779288</v>
      </c>
      <c r="BT3" s="54">
        <v>1.0935642104116161</v>
      </c>
      <c r="BU3" s="14">
        <v>0.62937481156898123</v>
      </c>
      <c r="BV3" s="14">
        <v>0.3309885685571296</v>
      </c>
      <c r="BW3" s="15">
        <v>1.569129466166709</v>
      </c>
      <c r="BX3" s="15">
        <v>1.6046458203462366</v>
      </c>
      <c r="BY3" s="15">
        <v>1.5191346403890114</v>
      </c>
      <c r="BZ3" s="17">
        <v>1.0363495006937666</v>
      </c>
      <c r="CA3" s="18">
        <v>0.30894948191721172</v>
      </c>
      <c r="CB3" s="13">
        <v>1.0988343051522167</v>
      </c>
      <c r="CC3" s="13">
        <v>0.69181356960891338</v>
      </c>
      <c r="CD3" s="13">
        <v>0.54998084964923799</v>
      </c>
      <c r="CE3" s="13">
        <v>1.0091557270618214</v>
      </c>
      <c r="CF3" s="13">
        <v>0.69813698322777729</v>
      </c>
      <c r="CG3" s="13">
        <v>0.21756094745195853</v>
      </c>
      <c r="CH3" s="13">
        <v>1.0023525157128399</v>
      </c>
      <c r="CI3" s="13">
        <v>1.3526681095316879</v>
      </c>
      <c r="CJ3" s="13">
        <v>0.75813995608037943</v>
      </c>
      <c r="CK3" s="26">
        <v>1.1446190254980033</v>
      </c>
      <c r="CL3" s="18">
        <v>0.85354857712094523</v>
      </c>
      <c r="CM3" s="17">
        <v>0.68870916884152611</v>
      </c>
      <c r="CN3" s="15">
        <v>0.52635500564360405</v>
      </c>
      <c r="CO3" s="13">
        <v>0.82696950256274415</v>
      </c>
      <c r="CP3" s="15">
        <v>3.5769769617099448E-2</v>
      </c>
      <c r="CQ3" s="17">
        <v>1.133437959874549</v>
      </c>
      <c r="CR3" s="18">
        <v>0.54568001767612151</v>
      </c>
      <c r="CS3" s="17">
        <v>0.79800153498894466</v>
      </c>
      <c r="CT3" s="15">
        <v>1.1307722410120971</v>
      </c>
      <c r="CU3" s="28">
        <v>0.78180073869468369</v>
      </c>
      <c r="CV3" s="28">
        <v>0.9376136343686835</v>
      </c>
      <c r="CW3" s="28">
        <v>1.314863081028955</v>
      </c>
      <c r="CX3" s="28">
        <v>0.52178089085986967</v>
      </c>
      <c r="CY3" s="28">
        <v>1.3001985533622045</v>
      </c>
      <c r="CZ3" s="13">
        <v>0.80031109706125614</v>
      </c>
      <c r="DA3" s="26">
        <v>1.2358467453973465</v>
      </c>
      <c r="DB3" s="13">
        <v>1.4888744879246496</v>
      </c>
      <c r="DC3" s="17">
        <v>1.7477517918920602</v>
      </c>
      <c r="DD3" s="15">
        <v>1.4990457259280627</v>
      </c>
      <c r="DE3" s="15">
        <v>1.0232612405008445</v>
      </c>
      <c r="DF3" s="18">
        <v>0.90110343421465522</v>
      </c>
      <c r="DG3" s="65">
        <v>1.1000000000000001</v>
      </c>
      <c r="DH3" s="1">
        <v>0.95</v>
      </c>
      <c r="DI3" s="7">
        <v>0.69</v>
      </c>
      <c r="DJ3" s="7">
        <v>1.17</v>
      </c>
      <c r="DK3" s="5">
        <v>1.1599999999999999</v>
      </c>
      <c r="DL3" s="7">
        <v>1.38</v>
      </c>
      <c r="DM3" s="7">
        <v>1.36</v>
      </c>
      <c r="DN3" s="5">
        <v>1.42</v>
      </c>
      <c r="DO3" s="6">
        <v>0.8</v>
      </c>
      <c r="DP3" s="5">
        <v>0.36</v>
      </c>
      <c r="DQ3" s="5">
        <v>1</v>
      </c>
      <c r="DR3" s="6">
        <v>1.07</v>
      </c>
      <c r="DS3" s="7">
        <v>1.65</v>
      </c>
      <c r="DT3" s="6">
        <v>0.87</v>
      </c>
      <c r="DU3" s="39">
        <v>1.75</v>
      </c>
      <c r="DV3" s="7">
        <v>1.98</v>
      </c>
      <c r="DW3" s="7">
        <v>1.82</v>
      </c>
      <c r="DX3" s="7">
        <v>1.29</v>
      </c>
      <c r="DY3" s="6">
        <v>1.78</v>
      </c>
      <c r="EA3" s="59">
        <f>AVERAGE(B3,C3,D3,E3,F3,G3,H3,I3,J3,K3,L3,M3,N3,O3,P3,Q3,R3,S3,T3,U3,V3,W3,X3,Y3,Z3,AA3,AB3,AC3,AD3,AE3,AF3,AG3,AH3,AI3,AJ3,AK3,AL3,AM3,AN3,AO3,AP3,AQ3,AR3,AS3,AT3,AU3,AV3,AW3,AX3,AY3,AZ3,BA3,BB3,BC3,BD3,BE3,BF3,BG3,BH3,BI3,BJ3,BK3,BL3,BM3,BN3,BO3,BP3,BQ3,BR3,BS3,BT3,BU3,BV3,BW3,BX3,BY3,BZ3,CA3,CB3,CC3,CD3,CE3,CF3,CG3,CH3,CI3,CJ3,CK3,CL3,CM3,CN3,CO3,CP3,CQ3,CR3,CS3,CT3,CU3,CV3,CW3,CX3,CY3,CZ3,DA3,DB3,DC3,DD3,DE3,DF3,DG3,DH3,DI3,DJ3,DK3,DL3,DM3,DN3,DO3,DP3,DQ3,DR3,DS3,DT3,DU3,DV3,DW3,DX3,DY3)</f>
        <v>0.95779961555072957</v>
      </c>
      <c r="EB3" s="12">
        <f>STDEV(B3,C3,D3,E3,F3,G3,H3,I3,J3,K3,L3,M3,N3,O3,P3,Q3,R3,S3,T3,U3,V3,W3,X3,Y3,Z3,AA3,AB3,AC3,AD3,AE3,AF3,AG3,AH3,AI3,AJ3,AK3,AL3,AM3,AN3,AO3,AP3,AQ3,AR3,AS3,AT3,AU3,AV3,AW3,AX3,AY3,AZ3,BA3,BB3,BC3,BD3,BE3,BF3,BG3,BH3,BI3,BJ3,BK3,BL3,BM3,BN3,BO3,BP3,BQ3,BR3,BS3,BT3,BU3,BV3,BW3,BX3,BY3,BZ3,CA3,CB3,CC3,CD3,CE3,CF3,CG3,CH3,CI3,CJ3,CK3,CL3,CM3,CN3,CO3,CP3,CQ3,CR3,CS3,CT3,CU3,CV3,CW3,CX3,CY3,CZ3,DA3,DB3,DC3,DD3,DE3,DF3,DG3,DH3,DI3,DJ3,DK3,DL3,DM3,DN3,DO3,DP3,DQ3,DR3,DS3,DT3,DU3,DV3,DW3,DX3,DY3)</f>
        <v>0.47942916387696038</v>
      </c>
      <c r="EC3" s="7">
        <v>16</v>
      </c>
      <c r="ED3" s="7">
        <v>12</v>
      </c>
      <c r="EE3" s="7">
        <v>14</v>
      </c>
      <c r="EG3" s="12">
        <f t="shared" ref="EG3:EG5" si="0">EB3^2</f>
        <v>0.22985232317576135</v>
      </c>
    </row>
    <row r="4" spans="1:137" s="7" customFormat="1" x14ac:dyDescent="0.25">
      <c r="A4" s="7" t="s">
        <v>216</v>
      </c>
      <c r="B4" s="10">
        <v>0.34101389222057971</v>
      </c>
      <c r="C4" s="9">
        <v>0.48901669243321927</v>
      </c>
      <c r="D4" s="8">
        <v>0.36509880675780637</v>
      </c>
      <c r="E4" s="8">
        <v>0.92420632593909946</v>
      </c>
      <c r="F4" s="9">
        <v>1.6188982104257406</v>
      </c>
      <c r="G4" s="9">
        <v>0.81581862161439078</v>
      </c>
      <c r="H4" s="8">
        <v>0.3724236353457096</v>
      </c>
      <c r="I4" s="9">
        <v>2.1819783288642918</v>
      </c>
      <c r="J4" s="8">
        <v>0.8318901068450717</v>
      </c>
      <c r="K4" s="9">
        <v>0.65855644087434662</v>
      </c>
      <c r="L4" s="9">
        <v>0.80994315638543979</v>
      </c>
      <c r="M4" s="9">
        <v>1.585016541303685</v>
      </c>
      <c r="N4" s="10">
        <v>0.28691919839712809</v>
      </c>
      <c r="O4" s="8">
        <v>0.70182350983882413</v>
      </c>
      <c r="P4" s="9">
        <v>0.55176904017482953</v>
      </c>
      <c r="Q4" s="9">
        <v>1.1602217964321941</v>
      </c>
      <c r="R4" s="9">
        <v>0.84791266138230226</v>
      </c>
      <c r="S4" s="10">
        <v>7.177147678104151E-2</v>
      </c>
      <c r="T4" s="8">
        <v>0.46264211351479373</v>
      </c>
      <c r="U4" s="9">
        <v>0.79209287579067411</v>
      </c>
      <c r="V4" s="9">
        <v>1.0325454407354069</v>
      </c>
      <c r="W4" s="9">
        <v>0.64693186388032597</v>
      </c>
      <c r="X4" s="9">
        <v>2.7278312708468939</v>
      </c>
      <c r="Y4" s="9">
        <v>0.9224988033408944</v>
      </c>
      <c r="Z4" s="9">
        <v>0.9438441670802491</v>
      </c>
      <c r="AA4" s="9">
        <v>0.66815942933330374</v>
      </c>
      <c r="AB4" s="9">
        <v>0.57522717153448044</v>
      </c>
      <c r="AC4" s="8">
        <v>0.5944292359065676</v>
      </c>
      <c r="AD4" s="9">
        <v>1.3086002513315536</v>
      </c>
      <c r="AE4" s="9">
        <v>0.66683619554918405</v>
      </c>
      <c r="AF4" s="9">
        <v>0.68041551304091374</v>
      </c>
      <c r="AG4" s="9">
        <v>1.0577992954366962</v>
      </c>
      <c r="AH4" s="9">
        <v>1.0486457442390567</v>
      </c>
      <c r="AI4" s="9">
        <v>0.44593773144715221</v>
      </c>
      <c r="AJ4" s="9">
        <v>1.2177270630313202</v>
      </c>
      <c r="AK4" s="8">
        <v>0.93954873835642561</v>
      </c>
      <c r="AL4" s="9">
        <v>0.86484769438455611</v>
      </c>
      <c r="AM4" s="8">
        <v>0.39409921498356171</v>
      </c>
      <c r="AN4" s="9">
        <v>1.1055949745077007</v>
      </c>
      <c r="AO4" s="9">
        <v>0.45268197099468516</v>
      </c>
      <c r="AP4" s="10">
        <v>0.69072345607995167</v>
      </c>
      <c r="AQ4" s="8">
        <v>2.0694039257209806</v>
      </c>
      <c r="AR4" s="9">
        <v>1.8633225816073249</v>
      </c>
      <c r="AS4" s="9">
        <v>0.47661914550534773</v>
      </c>
      <c r="AT4" s="9">
        <v>0.50026487831234756</v>
      </c>
      <c r="AU4" s="9">
        <v>0.76317293174905121</v>
      </c>
      <c r="AV4" s="10">
        <v>0.71084380587099771</v>
      </c>
      <c r="AW4" s="9">
        <v>1.2243167597661495</v>
      </c>
      <c r="AX4" s="9">
        <v>0.87536707894969212</v>
      </c>
      <c r="AY4" s="8">
        <v>1.1066678667393528</v>
      </c>
      <c r="AZ4" s="8">
        <v>0.91078702625389785</v>
      </c>
      <c r="BA4" s="9">
        <v>0.63094918323138327</v>
      </c>
      <c r="BB4" s="10">
        <v>0.17807431035663918</v>
      </c>
      <c r="BC4" s="9">
        <v>0.89202060992574894</v>
      </c>
      <c r="BD4" s="10">
        <v>0.7428467448186078</v>
      </c>
      <c r="BE4" s="9">
        <v>0.97984676759220213</v>
      </c>
      <c r="BF4" s="9">
        <v>1.6138381381447569</v>
      </c>
      <c r="BG4" s="9">
        <v>1.3979777415673227</v>
      </c>
      <c r="BH4" s="9">
        <v>3.1494516131126726</v>
      </c>
      <c r="BI4" s="9">
        <v>1.4591137739954239</v>
      </c>
      <c r="BJ4" s="9">
        <v>1.4059747511185714</v>
      </c>
      <c r="BK4" s="9">
        <v>0.99877211319249604</v>
      </c>
      <c r="BL4" s="9">
        <v>1.3711591165353301</v>
      </c>
      <c r="BM4" s="10">
        <v>1.0104228397486725</v>
      </c>
      <c r="BN4" s="10">
        <v>0.17462117771150565</v>
      </c>
      <c r="BO4" s="9">
        <v>2.0306895600381636</v>
      </c>
      <c r="BP4" s="9">
        <v>0.26172747137381608</v>
      </c>
      <c r="BQ4" s="9">
        <v>0.18215413873575009</v>
      </c>
      <c r="BR4" s="9">
        <v>0.66777380267131714</v>
      </c>
      <c r="BS4" s="8">
        <v>1.3840658410985971</v>
      </c>
      <c r="BT4" s="55">
        <v>1.3441083608116577</v>
      </c>
      <c r="BU4" s="15">
        <v>0.68143377865488752</v>
      </c>
      <c r="BV4" s="15">
        <v>0.50276550251654328</v>
      </c>
      <c r="BW4" s="18">
        <v>1.5007277860715795</v>
      </c>
      <c r="BX4" s="15">
        <v>2.1911884734786491</v>
      </c>
      <c r="BY4" s="17">
        <v>1.9162047146526326</v>
      </c>
      <c r="BZ4" s="15">
        <v>1.0161739128869545</v>
      </c>
      <c r="CA4" s="15">
        <v>0.52151803392210339</v>
      </c>
      <c r="CB4" s="15">
        <v>1.1550663343078507</v>
      </c>
      <c r="CC4" s="15">
        <v>0.89383072528615437</v>
      </c>
      <c r="CD4" s="15">
        <v>0.96668289843812072</v>
      </c>
      <c r="CE4" s="15">
        <v>0.97192433975163528</v>
      </c>
      <c r="CF4" s="32">
        <v>0.96568000681851685</v>
      </c>
      <c r="CG4" s="17">
        <v>0.36540879598252773</v>
      </c>
      <c r="CH4" s="15">
        <v>1.3610264293893806</v>
      </c>
      <c r="CI4" s="15">
        <v>1.2779558417107064</v>
      </c>
      <c r="CJ4" s="17">
        <v>1.0640747148297633</v>
      </c>
      <c r="CK4" s="15">
        <v>1.1243276751975311</v>
      </c>
      <c r="CL4" s="28">
        <v>1.3944064374446627</v>
      </c>
      <c r="CM4" s="27">
        <v>0.48137421169638628</v>
      </c>
      <c r="CN4" s="28">
        <v>0.49872015042544204</v>
      </c>
      <c r="CO4" s="15">
        <v>0.13395234090998095</v>
      </c>
      <c r="CP4" s="15">
        <v>-0.11144436209733105</v>
      </c>
      <c r="CQ4" s="18">
        <v>0.92186546905234568</v>
      </c>
      <c r="CR4" s="15">
        <v>0.62676289844692346</v>
      </c>
      <c r="CS4" s="15">
        <v>0.74540401722759275</v>
      </c>
      <c r="CT4" s="29">
        <v>1.2641556668064895</v>
      </c>
      <c r="CU4" s="29">
        <v>0.98052133162133881</v>
      </c>
      <c r="CV4" s="28">
        <v>0.94895577846924239</v>
      </c>
      <c r="CW4" s="28">
        <v>1.6102020247535622</v>
      </c>
      <c r="CX4" s="28">
        <v>0.44502482145816591</v>
      </c>
      <c r="CY4" s="29">
        <v>1.8519817713980606</v>
      </c>
      <c r="CZ4" s="15">
        <v>0.94454556588036676</v>
      </c>
      <c r="DA4" s="15">
        <v>0.72369776760450111</v>
      </c>
      <c r="DB4" s="15">
        <v>1.5217318807625804</v>
      </c>
      <c r="DC4" s="18">
        <v>0.8195297093519931</v>
      </c>
      <c r="DD4" s="15">
        <v>1.4250571204191784</v>
      </c>
      <c r="DE4" s="17">
        <v>1.1268577875263073</v>
      </c>
      <c r="DF4" s="15">
        <v>1.2168163465105024</v>
      </c>
      <c r="DG4" s="57">
        <v>1.35</v>
      </c>
      <c r="DH4" s="5">
        <v>0.92</v>
      </c>
      <c r="DI4" s="7">
        <v>0.43</v>
      </c>
      <c r="DJ4" s="7">
        <v>1.1599999999999999</v>
      </c>
      <c r="DK4" s="7">
        <v>1.45</v>
      </c>
      <c r="DL4" s="7">
        <v>1.46</v>
      </c>
      <c r="DM4" s="6">
        <v>1.72</v>
      </c>
      <c r="DN4" s="7">
        <v>1.47</v>
      </c>
      <c r="DO4" s="7">
        <v>0.78</v>
      </c>
      <c r="DP4" s="7">
        <v>0.53</v>
      </c>
      <c r="DQ4" s="7">
        <v>1.26</v>
      </c>
      <c r="DR4" s="7">
        <v>0.8</v>
      </c>
      <c r="DS4" s="7">
        <v>1.7</v>
      </c>
      <c r="DT4" s="5">
        <v>0.36</v>
      </c>
      <c r="DU4" s="40">
        <v>1.75</v>
      </c>
      <c r="DV4" s="7">
        <v>2.52</v>
      </c>
      <c r="DW4" s="6">
        <v>2.09</v>
      </c>
      <c r="DX4" s="5">
        <v>1.1499999999999999</v>
      </c>
      <c r="DY4" s="5">
        <v>1.46</v>
      </c>
      <c r="EA4" s="59">
        <f>AVERAGE(B4,C4,D4,E4,F4,G4,H4,I4,J4,K4,L4,M4,N4,O4,P4,Q4,R4,S4,T4,U4,V4,W4,X4,Y4,Z4,AA4,AB4,AC4,AD4,AE4,AF4,AG4,AH4,AI4,AJ4,AK4,AL4,AM4,AN4,AO4,AP4,AQ4,AR4,AS4,AT4,AU4,AV4,AW4,AX4,AY4,AZ4,BA4,BB4,BC4,BD4,BE4,BF4,BG4,BH4,BI4,BJ4,BK4,BL4,BM4,BN4,BO4,BP4,BQ4,BR4,BS4,BT4,BU4,BV4,BW4,BX4,BY4,BZ4,CA4,CB4,CC4,CD4,CE4,CF4,CG4,CH4,CI4,CJ4,CK4,CL4,CM4,CN4,CO4,CP4,CQ4,CR4,CS4,CT4,CU4,CV4,CW4,CX4,CY4,CZ4,DA4,DB4,DC4,DD4,DE4,DF4,DG4,DH4,DI4,DJ4,DK4,DL4,DM4,DN4,DO4,DP4,DQ4,DR4,DS4,DT4,DU4,DV4,DW4,DX4,DY4)</f>
        <v>1.0127843860404819</v>
      </c>
      <c r="EB4" s="12">
        <f>STDEV(B4,C4,D4,E4,F4,G4,H4,I4,J4,K4,L4,M4,N4,O4,P4,Q4,R4,S4,T4,U4,V4,W4,X4,Y4,Z4,AA4,AB4,AC4,AD4,AE4,AF4,AG4,AH4,AI4,AJ4,AK4,AL4,AM4,AN4,AO4,AP4,AQ4,AR4,AS4,AT4,AU4,AV4,AW4,AX4,AY4,AZ4,BA4,BB4,BC4,BD4,BE4,BF4,BG4,BH4,BI4,BJ4,BK4,BL4,BM4,BN4,BO4,BP4,BQ4,BR4,BS4,BT4,BU4,BV4,BW4,BX4,BY4,BZ4,CA4,CB4,CC4,CD4,CE4,CF4,CG4,CH4,CI4,CJ4,CK4,CL4,CM4,CN4,CO4,CP4,CQ4,CR4,CS4,CT4,CU4,CV4,CW4,CX4,CY4,CZ4,DA4,DB4,DC4,DD4,DE4,DF4,DG4,DH4,DI4,DJ4,DK4,DL4,DM4,DN4,DO4,DP4,DQ4,DR4,DS4,DT4,DU4,DV4,DW4,DX4,DY4)</f>
        <v>0.556721997847891</v>
      </c>
      <c r="EC4" s="7">
        <v>14</v>
      </c>
      <c r="ED4" s="7">
        <v>9</v>
      </c>
      <c r="EE4" s="7">
        <v>13</v>
      </c>
      <c r="EG4" s="12">
        <f t="shared" si="0"/>
        <v>0.30993938288774714</v>
      </c>
    </row>
    <row r="5" spans="1:137" s="1" customFormat="1" x14ac:dyDescent="0.25">
      <c r="A5" s="7" t="s">
        <v>217</v>
      </c>
      <c r="B5" s="13">
        <v>0.36580908936799289</v>
      </c>
      <c r="C5" s="14">
        <v>0.39157730329785967</v>
      </c>
      <c r="D5" s="14">
        <v>0.21414304485266639</v>
      </c>
      <c r="E5" s="15">
        <v>0.76352935476840056</v>
      </c>
      <c r="F5" s="17">
        <v>1.9526332800602753</v>
      </c>
      <c r="G5" s="17">
        <v>0.82498437206361697</v>
      </c>
      <c r="H5" s="18">
        <v>0.16036705180275446</v>
      </c>
      <c r="I5" s="17">
        <v>2.3217397369073822</v>
      </c>
      <c r="J5" s="18">
        <v>0.68523830385466511</v>
      </c>
      <c r="K5" s="17">
        <v>0.84630425826080846</v>
      </c>
      <c r="L5" s="18">
        <v>0.5084764267706956</v>
      </c>
      <c r="M5" s="17">
        <v>1.7154090003929381</v>
      </c>
      <c r="N5" s="15">
        <v>0.29920542297866431</v>
      </c>
      <c r="O5" s="15">
        <v>0.38356867417266105</v>
      </c>
      <c r="P5" s="17">
        <v>0.56043855885431071</v>
      </c>
      <c r="Q5" s="17">
        <v>1.3204214382537871</v>
      </c>
      <c r="R5" s="17">
        <v>1.0671930641345755</v>
      </c>
      <c r="S5" s="15">
        <v>9.8933325764961583E-2</v>
      </c>
      <c r="T5" s="15">
        <v>0.31005957999302347</v>
      </c>
      <c r="U5" s="17">
        <v>0.80939990169847842</v>
      </c>
      <c r="V5" s="17">
        <v>1.1710041090101839</v>
      </c>
      <c r="W5" s="18">
        <v>0.23023137214824668</v>
      </c>
      <c r="X5" s="17">
        <v>3.1505462267964472</v>
      </c>
      <c r="Y5" s="17">
        <v>0.96904010893874748</v>
      </c>
      <c r="Z5" s="17">
        <v>1.0472443779776339</v>
      </c>
      <c r="AA5" s="17">
        <v>0.72058888526167442</v>
      </c>
      <c r="AB5" s="18">
        <v>0.2787288837074533</v>
      </c>
      <c r="AC5" s="15">
        <v>0.44648889963282101</v>
      </c>
      <c r="AD5" s="17">
        <v>1.5081446729643884</v>
      </c>
      <c r="AE5" s="18">
        <v>0.64309856258516984</v>
      </c>
      <c r="AF5" s="17">
        <v>0.89304013868660548</v>
      </c>
      <c r="AG5" s="18">
        <v>0.89304293023649384</v>
      </c>
      <c r="AH5" s="17">
        <v>1.2084236943728086</v>
      </c>
      <c r="AI5" s="18">
        <v>9.1058980045636603E-2</v>
      </c>
      <c r="AJ5" s="17">
        <v>1.2465472451733222</v>
      </c>
      <c r="AK5" s="15">
        <v>0.85297184408923044</v>
      </c>
      <c r="AL5" s="17">
        <v>1.1780632075565045</v>
      </c>
      <c r="AM5" s="18">
        <v>5.8669004082118698E-2</v>
      </c>
      <c r="AN5" s="17">
        <v>1.169004128717434</v>
      </c>
      <c r="AO5" s="17">
        <v>0.49558206547912809</v>
      </c>
      <c r="AP5" s="15">
        <v>0.74662716486269665</v>
      </c>
      <c r="AQ5" s="15">
        <v>1.8750518600954891</v>
      </c>
      <c r="AR5" s="17">
        <v>2.2914073411858005</v>
      </c>
      <c r="AS5" s="18">
        <v>0.41668914883729907</v>
      </c>
      <c r="AT5" s="18">
        <v>0.26643454471864586</v>
      </c>
      <c r="AU5" s="18">
        <v>0.66129952489263877</v>
      </c>
      <c r="AV5" s="17">
        <v>1.0772616331529776</v>
      </c>
      <c r="AW5" s="17">
        <v>1.3056190467453903</v>
      </c>
      <c r="AX5" s="17">
        <v>1.0343627431990021</v>
      </c>
      <c r="AY5" s="15">
        <v>0.98641381527103145</v>
      </c>
      <c r="AZ5" s="15">
        <v>0.74110887089411515</v>
      </c>
      <c r="BA5" s="17">
        <v>0.64435503871319144</v>
      </c>
      <c r="BB5" s="17">
        <v>0.42191617459278447</v>
      </c>
      <c r="BC5" s="17">
        <v>1.2707009135004306</v>
      </c>
      <c r="BD5" s="15">
        <v>0.82580052399652704</v>
      </c>
      <c r="BE5" s="18">
        <v>0.74410468826371778</v>
      </c>
      <c r="BF5" s="17">
        <v>1.7291406533414451</v>
      </c>
      <c r="BG5" s="18">
        <v>1.0163749017614037</v>
      </c>
      <c r="BH5" s="17">
        <v>3.6723532632103755</v>
      </c>
      <c r="BI5" s="17">
        <v>1.5644835137226403</v>
      </c>
      <c r="BJ5" s="18">
        <v>1.0532055850799211</v>
      </c>
      <c r="BK5" s="15">
        <v>0.94961320068349142</v>
      </c>
      <c r="BL5" s="18">
        <v>1.2855594534368098</v>
      </c>
      <c r="BM5" s="17">
        <v>1.4474864785929451</v>
      </c>
      <c r="BN5" s="15">
        <v>0.62834702991810898</v>
      </c>
      <c r="BO5" s="17">
        <v>2.1273386213759919</v>
      </c>
      <c r="BP5" s="18">
        <v>-0.2031087847755475</v>
      </c>
      <c r="BQ5" s="18">
        <v>-0.89437988226675202</v>
      </c>
      <c r="BR5" s="17">
        <v>0.85952831067994595</v>
      </c>
      <c r="BS5" s="15">
        <v>1.1328863287773869</v>
      </c>
      <c r="BT5" s="56">
        <v>1.4122463382838182</v>
      </c>
      <c r="BU5" s="13">
        <v>0.70575922572625238</v>
      </c>
      <c r="BV5" s="26">
        <v>0.51971867278845518</v>
      </c>
      <c r="BW5" s="26">
        <v>1.6315384238972281</v>
      </c>
      <c r="BX5" s="26">
        <v>2.7213267088456052</v>
      </c>
      <c r="BY5" s="13">
        <v>1.8234697832366333</v>
      </c>
      <c r="BZ5" s="14">
        <v>0.34481379385311439</v>
      </c>
      <c r="CA5" s="26">
        <v>0.82276265476796473</v>
      </c>
      <c r="CB5" s="26">
        <v>1.2678261207968202</v>
      </c>
      <c r="CC5" s="26">
        <v>0.98555928733325726</v>
      </c>
      <c r="CD5" s="26">
        <v>1.0745469335511955</v>
      </c>
      <c r="CE5" s="26">
        <v>1.015078719241985</v>
      </c>
      <c r="CF5" s="13">
        <v>0.7096241931114855</v>
      </c>
      <c r="CG5" s="14">
        <v>6.4187459269951869E-2</v>
      </c>
      <c r="CH5" s="26">
        <v>1.5079556187231755</v>
      </c>
      <c r="CI5" s="26">
        <v>1.4703809086462949</v>
      </c>
      <c r="CJ5" s="13">
        <v>0.92124531817995681</v>
      </c>
      <c r="CK5" s="14">
        <v>0.83545709758544329</v>
      </c>
      <c r="CL5" s="26">
        <v>1.8184799617258638</v>
      </c>
      <c r="CM5" s="15">
        <v>0.49692536544405164</v>
      </c>
      <c r="CN5" s="18">
        <v>0.36078417463248136</v>
      </c>
      <c r="CO5" s="14">
        <v>-0.24067958602958248</v>
      </c>
      <c r="CP5" s="18">
        <v>-1.0866686621338726</v>
      </c>
      <c r="CQ5" s="15">
        <v>0.99746234980704251</v>
      </c>
      <c r="CR5" s="17">
        <v>0.67449203810274305</v>
      </c>
      <c r="CS5" s="15">
        <v>0.76516958465654428</v>
      </c>
      <c r="CT5" s="15">
        <v>1.1462993215027759</v>
      </c>
      <c r="CU5" s="28">
        <v>0.92575564641217212</v>
      </c>
      <c r="CV5" s="27">
        <v>0.86820489787942912</v>
      </c>
      <c r="CW5" s="29">
        <v>1.6418704655362029</v>
      </c>
      <c r="CX5" s="27">
        <v>0.39728281817511757</v>
      </c>
      <c r="CY5" s="28">
        <v>1.4382434580773593</v>
      </c>
      <c r="CZ5" s="17">
        <v>1.5131914217796476</v>
      </c>
      <c r="DA5" s="14">
        <v>0.36323683818235969</v>
      </c>
      <c r="DB5" s="26">
        <v>1.5518548609456215</v>
      </c>
      <c r="DC5" s="15">
        <v>1.5812465502917161</v>
      </c>
      <c r="DD5" s="17">
        <v>1.5967006597133051</v>
      </c>
      <c r="DE5" s="18">
        <v>0.98234199941776446</v>
      </c>
      <c r="DF5" s="17">
        <v>1.4817554720035866</v>
      </c>
      <c r="DG5" s="66">
        <v>1.37</v>
      </c>
      <c r="DH5" s="7">
        <v>0.97</v>
      </c>
      <c r="DI5" s="5">
        <v>0.28999999999999998</v>
      </c>
      <c r="DJ5" s="6">
        <v>1.49</v>
      </c>
      <c r="DK5" s="6">
        <v>1.52</v>
      </c>
      <c r="DL5" s="5">
        <v>1.3</v>
      </c>
      <c r="DM5" s="7">
        <v>1.63</v>
      </c>
      <c r="DN5" s="7">
        <v>1.47</v>
      </c>
      <c r="DO5" s="5">
        <v>0.54</v>
      </c>
      <c r="DP5" s="6">
        <v>0.71</v>
      </c>
      <c r="DQ5" s="6">
        <v>1.38</v>
      </c>
      <c r="DR5" s="5">
        <v>0.65</v>
      </c>
      <c r="DS5" s="6">
        <v>1.72</v>
      </c>
      <c r="DT5" s="7">
        <v>0.46</v>
      </c>
      <c r="DU5" s="7">
        <v>1.7</v>
      </c>
      <c r="DV5" s="6">
        <v>3.07</v>
      </c>
      <c r="DW5" s="7">
        <v>2.0099999999999998</v>
      </c>
      <c r="DX5" s="6">
        <v>1.32</v>
      </c>
      <c r="DY5" s="7">
        <v>1.68</v>
      </c>
      <c r="EA5" s="59">
        <f>AVERAGE(B5,C5,D5,E5,F5,G5,H5,I5,J5,K5,L5,M5,N5,O5,P5,Q5,R5,S5,T5,U5,V5,W5,X5,Y5,Z5,AA5,AB5,AC5,AD5,AE5,AF5,AG5,AH5,AI5,AJ5,AK5,AL5,AM5,AN5,AO5,AP5,AQ5,AR5,AS5,AT5,AU5,AV5,AW5,AX5,AY5,AZ5,BA5,BB5,BC5,BD5,BE5,BF5,BG5,BH5,BI5,BJ5,BK5,BL5,BM5,BN5,BO5,BP5,BQ5,BR5,BS5,BT5,BU5,BV5,BW5,BX5,BY5,BZ5,CA5,CB5,CC5,CD5,CE5,CF5,CG5,CH5,CI5,CJ5,CK5,CL5,CM5,CN5,CO5,CP5,CQ5,CR5,CS5,CT5,CU5,CV5,CW5,CX5,CY5,CZ5,DA5,DB5,DC5,DD5,DE5,DF5,DG5,DH5,DI5,DJ5,DK5,DL5,DM5,DN5,DO5,DP5,DQ5,DR5,DS5,DT5,DU5,DV5,DW5,DX5,DY5)</f>
        <v>1.0149717119229176</v>
      </c>
      <c r="EB5" s="12">
        <f>STDEV(B5,C5,D5,E5,F5,G5,H5,I5,J5,K5,L5,M5,N5,O5,P5,Q5,R5,S5,T5,U5,V5,W5,X5,Y5,Z5,AA5,AB5,AC5,AD5,AE5,AF5,AG5,AH5,AI5,AJ5,AK5,AL5,AM5,AN5,AO5,AP5,AQ5,AR5,AS5,AT5,AU5,AV5,AW5,AX5,AY5,AZ5,BA5,BB5,BC5,BD5,BE5,BF5,BG5,BH5,BI5,BJ5,BK5,BL5,BM5,BN5,BO5,BP5,BQ5,BR5,BS5,BT5,BU5,BV5,BW5,BX5,BY5,BZ5,CA5,CB5,CC5,CD5,CE5,CF5,CG5,CH5,CI5,CJ5,CK5,CL5,CM5,CN5,CO5,CP5,CQ5,CR5,CS5,CT5,CU5,CV5,CW5,CX5,CY5,CZ5,DA5,DB5,DC5,DD5,DE5,DF5,DG5,DH5,DI5,DJ5,DK5,DL5,DM5,DN5,DO5,DP5,DQ5,DR5,DS5,DT5,DU5,DV5,DW5,DX5,DY5)</f>
        <v>0.70080467893861453</v>
      </c>
      <c r="EC5" s="7">
        <v>37</v>
      </c>
      <c r="ED5" s="7">
        <v>20</v>
      </c>
      <c r="EE5" s="7">
        <v>34</v>
      </c>
      <c r="EG5" s="12">
        <f t="shared" si="0"/>
        <v>0.49112719802225457</v>
      </c>
    </row>
    <row r="6" spans="1:137" s="1" customForma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BT6" s="57"/>
      <c r="DG6" s="57"/>
      <c r="DZ6" s="57"/>
      <c r="EA6" s="1" t="s">
        <v>82</v>
      </c>
    </row>
    <row r="7" spans="1:137" s="1" customFormat="1" ht="15.75" customHeight="1" x14ac:dyDescent="0.25">
      <c r="A7" s="1" t="s">
        <v>83</v>
      </c>
      <c r="B7" s="7" t="s">
        <v>84</v>
      </c>
      <c r="C7" s="7" t="s">
        <v>84</v>
      </c>
      <c r="D7" s="7" t="s">
        <v>84</v>
      </c>
      <c r="E7" s="7" t="s">
        <v>84</v>
      </c>
      <c r="F7" s="7" t="s">
        <v>84</v>
      </c>
      <c r="G7" s="7" t="s">
        <v>84</v>
      </c>
      <c r="H7" s="7" t="s">
        <v>84</v>
      </c>
      <c r="I7" s="7" t="s">
        <v>84</v>
      </c>
      <c r="J7" s="7" t="s">
        <v>84</v>
      </c>
      <c r="K7" s="7" t="s">
        <v>84</v>
      </c>
      <c r="L7" s="1" t="s">
        <v>84</v>
      </c>
      <c r="M7" s="1" t="s">
        <v>85</v>
      </c>
      <c r="N7" s="1" t="s">
        <v>84</v>
      </c>
      <c r="O7" s="1" t="s">
        <v>84</v>
      </c>
      <c r="P7" s="1" t="s">
        <v>84</v>
      </c>
      <c r="Q7" s="1" t="s">
        <v>85</v>
      </c>
      <c r="R7" s="1" t="s">
        <v>85</v>
      </c>
      <c r="S7" s="1" t="s">
        <v>84</v>
      </c>
      <c r="T7" s="1" t="s">
        <v>84</v>
      </c>
      <c r="U7" s="1" t="s">
        <v>84</v>
      </c>
      <c r="V7" s="1" t="s">
        <v>85</v>
      </c>
      <c r="W7" s="1" t="s">
        <v>85</v>
      </c>
      <c r="X7" s="1" t="s">
        <v>84</v>
      </c>
      <c r="Y7" s="1" t="s">
        <v>84</v>
      </c>
      <c r="Z7" s="1" t="s">
        <v>85</v>
      </c>
      <c r="AA7" s="1" t="s">
        <v>84</v>
      </c>
      <c r="AB7" s="1" t="s">
        <v>84</v>
      </c>
      <c r="AC7" s="1" t="s">
        <v>84</v>
      </c>
      <c r="AD7" s="1" t="s">
        <v>84</v>
      </c>
      <c r="AE7" s="1" t="s">
        <v>84</v>
      </c>
      <c r="AF7" s="1" t="s">
        <v>84</v>
      </c>
      <c r="AG7" s="1" t="s">
        <v>85</v>
      </c>
      <c r="AH7" s="1" t="s">
        <v>85</v>
      </c>
      <c r="AI7" s="1" t="s">
        <v>84</v>
      </c>
      <c r="AJ7" s="1" t="s">
        <v>84</v>
      </c>
      <c r="AK7" s="1" t="s">
        <v>84</v>
      </c>
      <c r="AL7" s="1" t="s">
        <v>85</v>
      </c>
      <c r="AM7" s="1" t="s">
        <v>84</v>
      </c>
      <c r="AN7" s="1" t="s">
        <v>85</v>
      </c>
      <c r="AO7" s="1" t="s">
        <v>84</v>
      </c>
      <c r="AP7" s="1" t="s">
        <v>85</v>
      </c>
      <c r="AQ7" s="1" t="s">
        <v>84</v>
      </c>
      <c r="AR7" s="1" t="s">
        <v>84</v>
      </c>
      <c r="AS7" s="1" t="s">
        <v>84</v>
      </c>
      <c r="AT7" s="1" t="s">
        <v>85</v>
      </c>
      <c r="AU7" s="1" t="s">
        <v>84</v>
      </c>
      <c r="AV7" s="1" t="s">
        <v>85</v>
      </c>
      <c r="AW7" s="1" t="s">
        <v>84</v>
      </c>
      <c r="AX7" s="1" t="s">
        <v>85</v>
      </c>
      <c r="AY7" s="1" t="s">
        <v>85</v>
      </c>
      <c r="AZ7" s="1" t="s">
        <v>84</v>
      </c>
      <c r="BA7" s="1" t="s">
        <v>84</v>
      </c>
      <c r="BB7" s="1" t="s">
        <v>84</v>
      </c>
      <c r="BC7" s="1" t="s">
        <v>85</v>
      </c>
      <c r="BD7" s="1" t="s">
        <v>84</v>
      </c>
      <c r="BE7" s="1" t="s">
        <v>85</v>
      </c>
      <c r="BF7" s="1" t="s">
        <v>84</v>
      </c>
      <c r="BG7" s="1" t="s">
        <v>84</v>
      </c>
      <c r="BH7" s="1" t="s">
        <v>84</v>
      </c>
      <c r="BI7" s="1" t="s">
        <v>84</v>
      </c>
      <c r="BJ7" s="1" t="s">
        <v>84</v>
      </c>
      <c r="BK7" s="1" t="s">
        <v>85</v>
      </c>
      <c r="BL7" s="1" t="s">
        <v>84</v>
      </c>
      <c r="BM7" s="1" t="s">
        <v>84</v>
      </c>
      <c r="BN7" s="1" t="s">
        <v>84</v>
      </c>
      <c r="BO7" s="1" t="s">
        <v>84</v>
      </c>
      <c r="BP7" s="1" t="s">
        <v>85</v>
      </c>
      <c r="BQ7" s="1" t="s">
        <v>85</v>
      </c>
      <c r="BR7" s="1" t="s">
        <v>85</v>
      </c>
      <c r="BS7" s="1" t="s">
        <v>85</v>
      </c>
      <c r="BT7" s="57" t="s">
        <v>85</v>
      </c>
      <c r="BU7" s="7" t="s">
        <v>84</v>
      </c>
      <c r="BV7" s="7" t="s">
        <v>84</v>
      </c>
      <c r="BW7" s="7" t="s">
        <v>84</v>
      </c>
      <c r="BX7" s="7" t="s">
        <v>84</v>
      </c>
      <c r="BY7" s="7" t="s">
        <v>84</v>
      </c>
      <c r="BZ7" s="1" t="s">
        <v>85</v>
      </c>
      <c r="CA7" s="7" t="s">
        <v>84</v>
      </c>
      <c r="CB7" s="7" t="s">
        <v>84</v>
      </c>
      <c r="CC7" s="7" t="s">
        <v>84</v>
      </c>
      <c r="CD7" s="1" t="s">
        <v>85</v>
      </c>
      <c r="CE7" s="1" t="s">
        <v>85</v>
      </c>
      <c r="CF7" s="7" t="s">
        <v>84</v>
      </c>
      <c r="CG7" s="7" t="s">
        <v>84</v>
      </c>
      <c r="CH7" s="1" t="s">
        <v>85</v>
      </c>
      <c r="CI7" s="7" t="s">
        <v>84</v>
      </c>
      <c r="CJ7" s="1" t="s">
        <v>85</v>
      </c>
      <c r="CK7" s="1" t="s">
        <v>85</v>
      </c>
      <c r="CL7" s="1" t="s">
        <v>85</v>
      </c>
      <c r="CM7" s="7" t="s">
        <v>84</v>
      </c>
      <c r="CN7" s="7" t="s">
        <v>84</v>
      </c>
      <c r="CO7" s="1" t="s">
        <v>85</v>
      </c>
      <c r="CP7" s="1" t="s">
        <v>85</v>
      </c>
      <c r="CQ7" s="1" t="s">
        <v>85</v>
      </c>
      <c r="CR7" s="7" t="s">
        <v>84</v>
      </c>
      <c r="CS7" s="7" t="s">
        <v>84</v>
      </c>
      <c r="CT7" s="1" t="s">
        <v>85</v>
      </c>
      <c r="CU7" s="7" t="s">
        <v>84</v>
      </c>
      <c r="CV7" s="1" t="s">
        <v>85</v>
      </c>
      <c r="CW7" s="7" t="s">
        <v>84</v>
      </c>
      <c r="CX7" s="7" t="s">
        <v>84</v>
      </c>
      <c r="CY7" s="7" t="s">
        <v>84</v>
      </c>
      <c r="CZ7" s="1" t="s">
        <v>85</v>
      </c>
      <c r="DA7" s="1" t="s">
        <v>85</v>
      </c>
      <c r="DB7" s="7" t="s">
        <v>84</v>
      </c>
      <c r="DC7" s="1" t="s">
        <v>85</v>
      </c>
      <c r="DD7" s="7" t="s">
        <v>84</v>
      </c>
      <c r="DE7" s="1" t="s">
        <v>85</v>
      </c>
      <c r="DF7" s="1" t="s">
        <v>85</v>
      </c>
      <c r="DG7" s="57" t="s">
        <v>84</v>
      </c>
      <c r="DH7" s="1" t="s">
        <v>84</v>
      </c>
      <c r="DI7" s="7" t="s">
        <v>85</v>
      </c>
      <c r="DJ7" s="1" t="s">
        <v>84</v>
      </c>
      <c r="DK7" s="1" t="s">
        <v>84</v>
      </c>
      <c r="DL7" s="1" t="s">
        <v>84</v>
      </c>
      <c r="DM7" s="1" t="s">
        <v>84</v>
      </c>
      <c r="DN7" s="1" t="s">
        <v>84</v>
      </c>
      <c r="DO7" s="1" t="s">
        <v>84</v>
      </c>
      <c r="DP7" s="1" t="s">
        <v>84</v>
      </c>
      <c r="DQ7" s="1" t="s">
        <v>84</v>
      </c>
      <c r="DR7" s="1" t="s">
        <v>85</v>
      </c>
      <c r="DS7" s="1" t="s">
        <v>84</v>
      </c>
      <c r="DT7" s="1" t="s">
        <v>84</v>
      </c>
      <c r="DU7" s="1" t="s">
        <v>84</v>
      </c>
      <c r="DV7" s="1" t="s">
        <v>84</v>
      </c>
      <c r="DW7" s="1" t="s">
        <v>84</v>
      </c>
      <c r="DX7" s="1" t="s">
        <v>84</v>
      </c>
      <c r="DY7" s="1" t="s">
        <v>84</v>
      </c>
      <c r="DZ7" s="57" t="s">
        <v>83</v>
      </c>
      <c r="EA7" s="19">
        <f>COUNTIF(B7:DY7,"TAK")</f>
        <v>86</v>
      </c>
    </row>
    <row r="8" spans="1:137" s="1" customFormat="1" x14ac:dyDescent="0.25">
      <c r="A8" s="1" t="s">
        <v>86</v>
      </c>
      <c r="B8" s="20" t="s">
        <v>84</v>
      </c>
      <c r="C8" s="20" t="s">
        <v>84</v>
      </c>
      <c r="D8" s="20" t="s">
        <v>85</v>
      </c>
      <c r="E8" s="20" t="s">
        <v>85</v>
      </c>
      <c r="F8" s="20" t="s">
        <v>85</v>
      </c>
      <c r="G8" s="7" t="s">
        <v>85</v>
      </c>
      <c r="H8" s="7" t="s">
        <v>85</v>
      </c>
      <c r="I8" s="7" t="s">
        <v>85</v>
      </c>
      <c r="J8" s="7" t="s">
        <v>85</v>
      </c>
      <c r="K8" s="7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U8" s="1" t="s">
        <v>85</v>
      </c>
      <c r="V8" s="1" t="s">
        <v>85</v>
      </c>
      <c r="W8" s="1" t="s">
        <v>85</v>
      </c>
      <c r="X8" s="1" t="s">
        <v>85</v>
      </c>
      <c r="Y8" s="1" t="s">
        <v>85</v>
      </c>
      <c r="Z8" s="1" t="s">
        <v>85</v>
      </c>
      <c r="AA8" s="1" t="s">
        <v>85</v>
      </c>
      <c r="AB8" s="1" t="s">
        <v>84</v>
      </c>
      <c r="AC8" s="1" t="s">
        <v>85</v>
      </c>
      <c r="AD8" s="1" t="s">
        <v>85</v>
      </c>
      <c r="AE8" s="1" t="s">
        <v>84</v>
      </c>
      <c r="AF8" s="1" t="s">
        <v>85</v>
      </c>
      <c r="AG8" s="1" t="s">
        <v>85</v>
      </c>
      <c r="AH8" s="1" t="s">
        <v>85</v>
      </c>
      <c r="AI8" s="1" t="s">
        <v>85</v>
      </c>
      <c r="AJ8" s="1" t="s">
        <v>85</v>
      </c>
      <c r="AK8" s="1" t="s">
        <v>85</v>
      </c>
      <c r="AL8" s="1" t="s">
        <v>85</v>
      </c>
      <c r="AM8" s="1" t="s">
        <v>85</v>
      </c>
      <c r="AN8" s="1" t="s">
        <v>85</v>
      </c>
      <c r="AO8" s="1" t="s">
        <v>85</v>
      </c>
      <c r="AP8" s="1" t="s">
        <v>84</v>
      </c>
      <c r="AQ8" s="1" t="s">
        <v>85</v>
      </c>
      <c r="AR8" s="1" t="s">
        <v>85</v>
      </c>
      <c r="AS8" s="1" t="s">
        <v>84</v>
      </c>
      <c r="AT8" s="1" t="s">
        <v>84</v>
      </c>
      <c r="AU8" s="1" t="s">
        <v>84</v>
      </c>
      <c r="AV8" s="1" t="s">
        <v>85</v>
      </c>
      <c r="AW8" s="1" t="s">
        <v>85</v>
      </c>
      <c r="AX8" s="1" t="s">
        <v>85</v>
      </c>
      <c r="AY8" s="1" t="s">
        <v>85</v>
      </c>
      <c r="AZ8" s="1" t="s">
        <v>85</v>
      </c>
      <c r="BA8" s="1" t="s">
        <v>85</v>
      </c>
      <c r="BB8" s="1" t="s">
        <v>85</v>
      </c>
      <c r="BC8" s="1" t="s">
        <v>85</v>
      </c>
      <c r="BD8" s="1" t="s">
        <v>84</v>
      </c>
      <c r="BE8" s="1" t="s">
        <v>84</v>
      </c>
      <c r="BF8" s="1" t="s">
        <v>85</v>
      </c>
      <c r="BG8" s="1" t="s">
        <v>85</v>
      </c>
      <c r="BH8" s="1" t="s">
        <v>85</v>
      </c>
      <c r="BI8" s="1" t="s">
        <v>85</v>
      </c>
      <c r="BJ8" s="1" t="s">
        <v>84</v>
      </c>
      <c r="BK8" s="1" t="s">
        <v>85</v>
      </c>
      <c r="BL8" s="1" t="s">
        <v>84</v>
      </c>
      <c r="BM8" s="1" t="s">
        <v>85</v>
      </c>
      <c r="BN8" s="1" t="s">
        <v>84</v>
      </c>
      <c r="BO8" s="1" t="s">
        <v>85</v>
      </c>
      <c r="BP8" s="1" t="s">
        <v>85</v>
      </c>
      <c r="BQ8" s="1" t="s">
        <v>85</v>
      </c>
      <c r="BR8" s="1" t="s">
        <v>85</v>
      </c>
      <c r="BS8" s="1" t="s">
        <v>85</v>
      </c>
      <c r="BT8" s="60" t="s">
        <v>85</v>
      </c>
      <c r="BU8" s="20" t="s">
        <v>85</v>
      </c>
      <c r="BV8" s="20" t="s">
        <v>85</v>
      </c>
      <c r="BW8" s="20" t="s">
        <v>84</v>
      </c>
      <c r="BX8" s="20" t="s">
        <v>85</v>
      </c>
      <c r="BY8" s="20" t="s">
        <v>85</v>
      </c>
      <c r="BZ8" s="20" t="s">
        <v>85</v>
      </c>
      <c r="CA8" s="20" t="s">
        <v>85</v>
      </c>
      <c r="CB8" s="20" t="s">
        <v>85</v>
      </c>
      <c r="CC8" s="20" t="s">
        <v>85</v>
      </c>
      <c r="CD8" s="1" t="s">
        <v>85</v>
      </c>
      <c r="CE8" s="1" t="s">
        <v>85</v>
      </c>
      <c r="CF8" s="1" t="s">
        <v>85</v>
      </c>
      <c r="CG8" s="1" t="s">
        <v>85</v>
      </c>
      <c r="CH8" s="1" t="s">
        <v>85</v>
      </c>
      <c r="CI8" s="1" t="s">
        <v>85</v>
      </c>
      <c r="CJ8" s="1" t="s">
        <v>85</v>
      </c>
      <c r="CK8" s="1" t="s">
        <v>85</v>
      </c>
      <c r="CL8" s="1" t="s">
        <v>85</v>
      </c>
      <c r="CM8" s="1" t="s">
        <v>85</v>
      </c>
      <c r="CN8" s="1" t="s">
        <v>84</v>
      </c>
      <c r="CO8" s="1" t="s">
        <v>84</v>
      </c>
      <c r="CP8" s="1" t="s">
        <v>84</v>
      </c>
      <c r="CQ8" s="1" t="s">
        <v>84</v>
      </c>
      <c r="CR8" s="1" t="s">
        <v>85</v>
      </c>
      <c r="CS8" s="1" t="s">
        <v>85</v>
      </c>
      <c r="CT8" s="1" t="s">
        <v>85</v>
      </c>
      <c r="CU8" s="1" t="s">
        <v>85</v>
      </c>
      <c r="CV8" t="s">
        <v>84</v>
      </c>
      <c r="CW8" t="s">
        <v>85</v>
      </c>
      <c r="CX8" t="s">
        <v>84</v>
      </c>
      <c r="CY8" t="s">
        <v>85</v>
      </c>
      <c r="CZ8" t="s">
        <v>85</v>
      </c>
      <c r="DA8" t="s">
        <v>84</v>
      </c>
      <c r="DB8" s="1" t="s">
        <v>85</v>
      </c>
      <c r="DC8" s="1" t="s">
        <v>85</v>
      </c>
      <c r="DD8" s="1" t="s">
        <v>85</v>
      </c>
      <c r="DE8" s="1" t="s">
        <v>85</v>
      </c>
      <c r="DF8" s="1" t="s">
        <v>85</v>
      </c>
      <c r="DG8" s="60" t="s">
        <v>85</v>
      </c>
      <c r="DH8" s="20" t="s">
        <v>85</v>
      </c>
      <c r="DI8" s="20" t="s">
        <v>84</v>
      </c>
      <c r="DJ8" s="20" t="s">
        <v>85</v>
      </c>
      <c r="DK8" s="20" t="s">
        <v>85</v>
      </c>
      <c r="DL8" s="20" t="s">
        <v>84</v>
      </c>
      <c r="DM8" s="20" t="s">
        <v>85</v>
      </c>
      <c r="DN8" s="20" t="s">
        <v>85</v>
      </c>
      <c r="DO8" s="20" t="s">
        <v>85</v>
      </c>
      <c r="DP8" s="20" t="s">
        <v>85</v>
      </c>
      <c r="DQ8" s="1" t="s">
        <v>85</v>
      </c>
      <c r="DR8" s="1" t="s">
        <v>84</v>
      </c>
      <c r="DS8" s="1" t="s">
        <v>85</v>
      </c>
      <c r="DT8" s="1" t="s">
        <v>85</v>
      </c>
      <c r="DU8" s="1" t="s">
        <v>85</v>
      </c>
      <c r="DV8" s="1" t="s">
        <v>85</v>
      </c>
      <c r="DW8" s="1" t="s">
        <v>85</v>
      </c>
      <c r="DX8" s="1" t="s">
        <v>85</v>
      </c>
      <c r="DY8" s="1" t="s">
        <v>85</v>
      </c>
      <c r="DZ8" s="57" t="s">
        <v>86</v>
      </c>
      <c r="EA8" s="19">
        <f>COUNTIF(B8:DY8,"TAK")</f>
        <v>24</v>
      </c>
    </row>
    <row r="9" spans="1:137" s="1" customFormat="1" x14ac:dyDescent="0.25">
      <c r="A9" s="1" t="s">
        <v>87</v>
      </c>
      <c r="B9" s="20" t="s">
        <v>85</v>
      </c>
      <c r="C9" s="20" t="s">
        <v>85</v>
      </c>
      <c r="D9" s="20" t="s">
        <v>85</v>
      </c>
      <c r="E9" s="20" t="s">
        <v>85</v>
      </c>
      <c r="F9" s="20" t="s">
        <v>84</v>
      </c>
      <c r="G9" s="20" t="s">
        <v>84</v>
      </c>
      <c r="H9" s="20" t="s">
        <v>85</v>
      </c>
      <c r="I9" s="20" t="s">
        <v>84</v>
      </c>
      <c r="J9" s="20" t="s">
        <v>85</v>
      </c>
      <c r="K9" s="20" t="s">
        <v>84</v>
      </c>
      <c r="L9" s="1" t="s">
        <v>85</v>
      </c>
      <c r="M9" s="1" t="s">
        <v>84</v>
      </c>
      <c r="N9" s="1" t="s">
        <v>85</v>
      </c>
      <c r="O9" s="1" t="s">
        <v>85</v>
      </c>
      <c r="P9" s="1" t="s">
        <v>84</v>
      </c>
      <c r="Q9" s="1" t="s">
        <v>84</v>
      </c>
      <c r="R9" s="1" t="s">
        <v>84</v>
      </c>
      <c r="S9" s="1" t="s">
        <v>85</v>
      </c>
      <c r="T9" s="1" t="s">
        <v>84</v>
      </c>
      <c r="U9" s="1" t="s">
        <v>84</v>
      </c>
      <c r="V9" s="1" t="s">
        <v>84</v>
      </c>
      <c r="W9" s="1" t="s">
        <v>85</v>
      </c>
      <c r="X9" s="1" t="s">
        <v>84</v>
      </c>
      <c r="Y9" s="1" t="s">
        <v>84</v>
      </c>
      <c r="Z9" s="1" t="s">
        <v>84</v>
      </c>
      <c r="AA9" s="1" t="s">
        <v>84</v>
      </c>
      <c r="AB9" s="1" t="s">
        <v>85</v>
      </c>
      <c r="AC9" s="1" t="s">
        <v>85</v>
      </c>
      <c r="AD9" s="1" t="s">
        <v>84</v>
      </c>
      <c r="AE9" s="1" t="s">
        <v>85</v>
      </c>
      <c r="AF9" s="1" t="s">
        <v>84</v>
      </c>
      <c r="AG9" s="1" t="s">
        <v>85</v>
      </c>
      <c r="AH9" s="1" t="s">
        <v>84</v>
      </c>
      <c r="AI9" s="1" t="s">
        <v>85</v>
      </c>
      <c r="AJ9" s="1" t="s">
        <v>84</v>
      </c>
      <c r="AK9" s="1" t="s">
        <v>84</v>
      </c>
      <c r="AL9" s="1" t="s">
        <v>84</v>
      </c>
      <c r="AM9" s="1" t="s">
        <v>85</v>
      </c>
      <c r="AN9" s="1" t="s">
        <v>84</v>
      </c>
      <c r="AO9" s="1" t="s">
        <v>85</v>
      </c>
      <c r="AP9" s="1" t="s">
        <v>85</v>
      </c>
      <c r="AQ9" s="1" t="s">
        <v>84</v>
      </c>
      <c r="AR9" s="1" t="s">
        <v>84</v>
      </c>
      <c r="AS9" s="1" t="s">
        <v>85</v>
      </c>
      <c r="AT9" s="1" t="s">
        <v>85</v>
      </c>
      <c r="AU9" s="1" t="s">
        <v>85</v>
      </c>
      <c r="AV9" s="1" t="s">
        <v>84</v>
      </c>
      <c r="AW9" s="1" t="s">
        <v>84</v>
      </c>
      <c r="AX9" s="1" t="s">
        <v>84</v>
      </c>
      <c r="AY9" s="1" t="s">
        <v>85</v>
      </c>
      <c r="AZ9" s="1" t="s">
        <v>84</v>
      </c>
      <c r="BA9" s="1" t="s">
        <v>84</v>
      </c>
      <c r="BB9" s="1" t="s">
        <v>85</v>
      </c>
      <c r="BC9" s="1" t="s">
        <v>84</v>
      </c>
      <c r="BD9" s="1" t="s">
        <v>85</v>
      </c>
      <c r="BE9" s="1" t="s">
        <v>85</v>
      </c>
      <c r="BF9" s="1" t="s">
        <v>84</v>
      </c>
      <c r="BG9" s="1" t="s">
        <v>85</v>
      </c>
      <c r="BH9" s="1" t="s">
        <v>84</v>
      </c>
      <c r="BI9" s="1" t="s">
        <v>84</v>
      </c>
      <c r="BJ9" s="1" t="s">
        <v>85</v>
      </c>
      <c r="BK9" s="1" t="s">
        <v>85</v>
      </c>
      <c r="BL9" s="1" t="s">
        <v>85</v>
      </c>
      <c r="BM9" s="1" t="s">
        <v>84</v>
      </c>
      <c r="BN9" s="1" t="s">
        <v>85</v>
      </c>
      <c r="BO9" s="1" t="s">
        <v>84</v>
      </c>
      <c r="BP9" s="1" t="s">
        <v>85</v>
      </c>
      <c r="BQ9" s="1" t="s">
        <v>85</v>
      </c>
      <c r="BR9" s="1" t="s">
        <v>84</v>
      </c>
      <c r="BS9" s="1" t="s">
        <v>84</v>
      </c>
      <c r="BT9" s="60" t="s">
        <v>84</v>
      </c>
      <c r="BU9" s="20" t="s">
        <v>85</v>
      </c>
      <c r="BV9" s="20" t="s">
        <v>84</v>
      </c>
      <c r="BW9" s="20" t="s">
        <v>85</v>
      </c>
      <c r="BX9" s="20" t="s">
        <v>84</v>
      </c>
      <c r="BY9" s="20" t="s">
        <v>84</v>
      </c>
      <c r="BZ9" s="20" t="s">
        <v>85</v>
      </c>
      <c r="CA9" s="20" t="s">
        <v>84</v>
      </c>
      <c r="CB9" s="20" t="s">
        <v>84</v>
      </c>
      <c r="CC9" s="20" t="s">
        <v>84</v>
      </c>
      <c r="CD9" s="20" t="s">
        <v>84</v>
      </c>
      <c r="CE9" s="20" t="s">
        <v>85</v>
      </c>
      <c r="CF9" s="20" t="s">
        <v>85</v>
      </c>
      <c r="CG9" s="1" t="s">
        <v>85</v>
      </c>
      <c r="CH9" s="20" t="s">
        <v>84</v>
      </c>
      <c r="CI9" s="20" t="s">
        <v>84</v>
      </c>
      <c r="CJ9" s="20" t="s">
        <v>84</v>
      </c>
      <c r="CK9" s="20" t="s">
        <v>85</v>
      </c>
      <c r="CL9" s="20" t="s">
        <v>84</v>
      </c>
      <c r="CM9" s="1" t="s">
        <v>85</v>
      </c>
      <c r="CN9" s="1" t="s">
        <v>85</v>
      </c>
      <c r="CO9" s="1" t="s">
        <v>85</v>
      </c>
      <c r="CP9" s="1" t="s">
        <v>85</v>
      </c>
      <c r="CQ9" s="1" t="s">
        <v>85</v>
      </c>
      <c r="CR9" s="1" t="s">
        <v>84</v>
      </c>
      <c r="CS9" s="1" t="s">
        <v>84</v>
      </c>
      <c r="CT9" s="1" t="s">
        <v>84</v>
      </c>
      <c r="CU9" s="1" t="s">
        <v>84</v>
      </c>
      <c r="CV9" t="s">
        <v>85</v>
      </c>
      <c r="CW9" t="s">
        <v>84</v>
      </c>
      <c r="CX9" t="s">
        <v>85</v>
      </c>
      <c r="CY9" t="s">
        <v>85</v>
      </c>
      <c r="CZ9" t="s">
        <v>84</v>
      </c>
      <c r="DA9" t="s">
        <v>85</v>
      </c>
      <c r="DB9" s="1" t="s">
        <v>84</v>
      </c>
      <c r="DC9" s="1" t="s">
        <v>85</v>
      </c>
      <c r="DD9" s="1" t="s">
        <v>84</v>
      </c>
      <c r="DE9" s="1" t="s">
        <v>85</v>
      </c>
      <c r="DF9" s="1" t="s">
        <v>84</v>
      </c>
      <c r="DG9" s="60" t="s">
        <v>85</v>
      </c>
      <c r="DH9" s="20" t="s">
        <v>85</v>
      </c>
      <c r="DI9" s="20" t="s">
        <v>85</v>
      </c>
      <c r="DJ9" s="20" t="s">
        <v>84</v>
      </c>
      <c r="DK9" s="20" t="s">
        <v>84</v>
      </c>
      <c r="DL9" s="20" t="s">
        <v>85</v>
      </c>
      <c r="DM9" s="20" t="s">
        <v>84</v>
      </c>
      <c r="DN9" s="20" t="s">
        <v>85</v>
      </c>
      <c r="DO9" s="20" t="s">
        <v>85</v>
      </c>
      <c r="DP9" s="20" t="s">
        <v>84</v>
      </c>
      <c r="DQ9" s="20" t="s">
        <v>84</v>
      </c>
      <c r="DR9" s="20" t="s">
        <v>85</v>
      </c>
      <c r="DS9" s="20" t="s">
        <v>84</v>
      </c>
      <c r="DT9" s="20" t="s">
        <v>85</v>
      </c>
      <c r="DU9" s="20" t="s">
        <v>84</v>
      </c>
      <c r="DV9" s="20" t="s">
        <v>84</v>
      </c>
      <c r="DW9" s="20" t="s">
        <v>84</v>
      </c>
      <c r="DX9" s="20" t="s">
        <v>84</v>
      </c>
      <c r="DY9" s="20" t="s">
        <v>85</v>
      </c>
      <c r="DZ9" s="57" t="s">
        <v>87</v>
      </c>
      <c r="EA9" s="19">
        <f>COUNTIF(B9:DY9,"TAK")</f>
        <v>68</v>
      </c>
      <c r="EB9" s="20"/>
      <c r="EC9" s="20"/>
      <c r="ED9" s="20"/>
      <c r="EE9" s="20"/>
    </row>
    <row r="10" spans="1:137" s="1" customFormat="1" x14ac:dyDescent="0.25">
      <c r="A10" s="7" t="s">
        <v>88</v>
      </c>
      <c r="B10" s="20" t="s">
        <v>85</v>
      </c>
      <c r="C10" s="20" t="s">
        <v>85</v>
      </c>
      <c r="D10" s="20" t="s">
        <v>85</v>
      </c>
      <c r="E10" s="20" t="s">
        <v>84</v>
      </c>
      <c r="F10" s="20" t="s">
        <v>84</v>
      </c>
      <c r="G10" s="20" t="s">
        <v>84</v>
      </c>
      <c r="H10" s="20" t="s">
        <v>85</v>
      </c>
      <c r="I10" s="20" t="s">
        <v>84</v>
      </c>
      <c r="J10" s="20" t="s">
        <v>84</v>
      </c>
      <c r="K10" s="20" t="s">
        <v>84</v>
      </c>
      <c r="L10" s="7" t="s">
        <v>85</v>
      </c>
      <c r="M10" s="7" t="s">
        <v>84</v>
      </c>
      <c r="N10" s="7" t="s">
        <v>85</v>
      </c>
      <c r="O10" s="7" t="s">
        <v>85</v>
      </c>
      <c r="P10" s="7" t="s">
        <v>84</v>
      </c>
      <c r="Q10" s="7" t="s">
        <v>84</v>
      </c>
      <c r="R10" s="7" t="s">
        <v>84</v>
      </c>
      <c r="S10" s="7" t="s">
        <v>85</v>
      </c>
      <c r="T10" s="7" t="s">
        <v>84</v>
      </c>
      <c r="U10" s="7" t="s">
        <v>84</v>
      </c>
      <c r="V10" s="7" t="s">
        <v>84</v>
      </c>
      <c r="W10" s="7" t="s">
        <v>85</v>
      </c>
      <c r="X10" s="7" t="s">
        <v>84</v>
      </c>
      <c r="Y10" s="7" t="s">
        <v>84</v>
      </c>
      <c r="Z10" s="7" t="s">
        <v>84</v>
      </c>
      <c r="AA10" s="7" t="s">
        <v>84</v>
      </c>
      <c r="AB10" s="7" t="s">
        <v>85</v>
      </c>
      <c r="AC10" s="7" t="s">
        <v>85</v>
      </c>
      <c r="AD10" s="7" t="s">
        <v>84</v>
      </c>
      <c r="AE10" s="7" t="s">
        <v>85</v>
      </c>
      <c r="AF10" s="7" t="s">
        <v>84</v>
      </c>
      <c r="AG10" s="7" t="s">
        <v>84</v>
      </c>
      <c r="AH10" s="1" t="s">
        <v>84</v>
      </c>
      <c r="AI10" s="7" t="s">
        <v>85</v>
      </c>
      <c r="AJ10" s="7" t="s">
        <v>84</v>
      </c>
      <c r="AK10" s="7" t="s">
        <v>84</v>
      </c>
      <c r="AL10" s="7" t="s">
        <v>84</v>
      </c>
      <c r="AM10" s="7" t="s">
        <v>85</v>
      </c>
      <c r="AN10" s="7" t="s">
        <v>84</v>
      </c>
      <c r="AO10" s="7" t="s">
        <v>84</v>
      </c>
      <c r="AP10" s="7" t="s">
        <v>85</v>
      </c>
      <c r="AQ10" s="7" t="s">
        <v>84</v>
      </c>
      <c r="AR10" s="7" t="s">
        <v>84</v>
      </c>
      <c r="AS10" s="7" t="s">
        <v>85</v>
      </c>
      <c r="AT10" s="7" t="s">
        <v>85</v>
      </c>
      <c r="AU10" s="7" t="s">
        <v>85</v>
      </c>
      <c r="AV10" s="7" t="s">
        <v>84</v>
      </c>
      <c r="AW10" s="7" t="s">
        <v>84</v>
      </c>
      <c r="AX10" s="7" t="s">
        <v>84</v>
      </c>
      <c r="AY10" s="7" t="s">
        <v>84</v>
      </c>
      <c r="AZ10" s="7" t="s">
        <v>84</v>
      </c>
      <c r="BA10" s="7" t="s">
        <v>84</v>
      </c>
      <c r="BB10" s="7" t="s">
        <v>84</v>
      </c>
      <c r="BC10" s="7" t="s">
        <v>84</v>
      </c>
      <c r="BD10" s="7" t="s">
        <v>84</v>
      </c>
      <c r="BE10" s="7" t="s">
        <v>84</v>
      </c>
      <c r="BF10" s="7" t="s">
        <v>84</v>
      </c>
      <c r="BG10" s="7" t="s">
        <v>85</v>
      </c>
      <c r="BH10" s="7" t="s">
        <v>84</v>
      </c>
      <c r="BI10" s="7" t="s">
        <v>84</v>
      </c>
      <c r="BJ10" s="7" t="s">
        <v>85</v>
      </c>
      <c r="BK10" s="7" t="s">
        <v>84</v>
      </c>
      <c r="BL10" s="1" t="s">
        <v>85</v>
      </c>
      <c r="BM10" s="7" t="s">
        <v>85</v>
      </c>
      <c r="BN10" s="7" t="s">
        <v>85</v>
      </c>
      <c r="BO10" s="7" t="s">
        <v>84</v>
      </c>
      <c r="BP10" s="7" t="s">
        <v>85</v>
      </c>
      <c r="BQ10" s="7" t="s">
        <v>84</v>
      </c>
      <c r="BR10" s="7" t="s">
        <v>84</v>
      </c>
      <c r="BS10" s="7" t="s">
        <v>84</v>
      </c>
      <c r="BT10" s="60" t="s">
        <v>84</v>
      </c>
      <c r="BU10" s="20" t="s">
        <v>84</v>
      </c>
      <c r="BV10" s="20" t="s">
        <v>84</v>
      </c>
      <c r="BW10" s="20" t="s">
        <v>85</v>
      </c>
      <c r="BX10" s="20" t="s">
        <v>84</v>
      </c>
      <c r="BY10" s="20" t="s">
        <v>84</v>
      </c>
      <c r="BZ10" s="20" t="s">
        <v>84</v>
      </c>
      <c r="CA10" s="20" t="s">
        <v>84</v>
      </c>
      <c r="CB10" s="20" t="s">
        <v>84</v>
      </c>
      <c r="CC10" s="20" t="s">
        <v>84</v>
      </c>
      <c r="CD10" s="20" t="s">
        <v>84</v>
      </c>
      <c r="CE10" s="20" t="s">
        <v>84</v>
      </c>
      <c r="CF10" s="20" t="s">
        <v>85</v>
      </c>
      <c r="CG10" s="20" t="s">
        <v>85</v>
      </c>
      <c r="CH10" s="20" t="s">
        <v>84</v>
      </c>
      <c r="CI10" s="20" t="s">
        <v>84</v>
      </c>
      <c r="CJ10" s="20" t="s">
        <v>84</v>
      </c>
      <c r="CK10" s="20" t="s">
        <v>85</v>
      </c>
      <c r="CL10" s="20" t="s">
        <v>84</v>
      </c>
      <c r="CM10" s="1" t="s">
        <v>85</v>
      </c>
      <c r="CN10" s="1" t="s">
        <v>85</v>
      </c>
      <c r="CO10" s="1" t="s">
        <v>85</v>
      </c>
      <c r="CP10" s="1" t="s">
        <v>85</v>
      </c>
      <c r="CQ10" s="1" t="s">
        <v>85</v>
      </c>
      <c r="CR10" s="1" t="s">
        <v>84</v>
      </c>
      <c r="CS10" s="1" t="s">
        <v>84</v>
      </c>
      <c r="CT10" s="1" t="s">
        <v>84</v>
      </c>
      <c r="CU10" s="1" t="s">
        <v>84</v>
      </c>
      <c r="CV10" t="s">
        <v>84</v>
      </c>
      <c r="CW10" t="s">
        <v>84</v>
      </c>
      <c r="CX10" t="s">
        <v>85</v>
      </c>
      <c r="CY10" t="s">
        <v>84</v>
      </c>
      <c r="CZ10" t="s">
        <v>84</v>
      </c>
      <c r="DA10" t="s">
        <v>85</v>
      </c>
      <c r="DB10" s="1" t="s">
        <v>84</v>
      </c>
      <c r="DC10" s="1" t="s">
        <v>85</v>
      </c>
      <c r="DD10" s="1" t="s">
        <v>85</v>
      </c>
      <c r="DE10" s="1" t="s">
        <v>85</v>
      </c>
      <c r="DF10" s="1" t="s">
        <v>84</v>
      </c>
      <c r="DG10" s="60" t="s">
        <v>84</v>
      </c>
      <c r="DH10" s="20" t="s">
        <v>85</v>
      </c>
      <c r="DI10" s="20" t="s">
        <v>85</v>
      </c>
      <c r="DJ10" s="20" t="s">
        <v>84</v>
      </c>
      <c r="DK10" s="20" t="s">
        <v>85</v>
      </c>
      <c r="DL10" s="20" t="s">
        <v>85</v>
      </c>
      <c r="DM10" s="20" t="s">
        <v>84</v>
      </c>
      <c r="DN10" s="20" t="s">
        <v>85</v>
      </c>
      <c r="DO10" s="20" t="s">
        <v>85</v>
      </c>
      <c r="DP10" s="20" t="s">
        <v>85</v>
      </c>
      <c r="DQ10" s="20" t="s">
        <v>84</v>
      </c>
      <c r="DR10" s="20" t="s">
        <v>85</v>
      </c>
      <c r="DS10" s="20" t="s">
        <v>84</v>
      </c>
      <c r="DT10" s="20" t="s">
        <v>85</v>
      </c>
      <c r="DU10" s="20" t="s">
        <v>84</v>
      </c>
      <c r="DV10" s="20" t="s">
        <v>84</v>
      </c>
      <c r="DW10" s="20" t="s">
        <v>84</v>
      </c>
      <c r="DX10" s="20" t="s">
        <v>85</v>
      </c>
      <c r="DY10" s="20" t="s">
        <v>85</v>
      </c>
      <c r="DZ10" s="60" t="s">
        <v>88</v>
      </c>
      <c r="EA10" s="19">
        <f>COUNTIF(B10:DY10,"TAK")</f>
        <v>79</v>
      </c>
      <c r="EB10" s="20"/>
      <c r="EC10" s="20"/>
      <c r="ED10" s="20"/>
      <c r="EE10" s="20"/>
    </row>
    <row r="12" spans="1:137" x14ac:dyDescent="0.25">
      <c r="EC12">
        <v>128</v>
      </c>
    </row>
    <row r="13" spans="1:137" s="1" customFormat="1" x14ac:dyDescent="0.25">
      <c r="A13" s="7" t="s">
        <v>167</v>
      </c>
      <c r="BT13" s="57"/>
      <c r="DG13" s="57"/>
      <c r="DZ13" s="57" t="s">
        <v>174</v>
      </c>
      <c r="EB13" s="1" t="s">
        <v>175</v>
      </c>
      <c r="ED13" s="1" t="s">
        <v>176</v>
      </c>
    </row>
    <row r="14" spans="1:137" s="1" customFormat="1" x14ac:dyDescent="0.25">
      <c r="A14" s="7" t="s">
        <v>168</v>
      </c>
      <c r="B14" s="15">
        <f t="shared" ref="B14:AG14" si="1">B2-B3</f>
        <v>0.13138323226770943</v>
      </c>
      <c r="C14" s="15">
        <f t="shared" si="1"/>
        <v>0.12875099518718747</v>
      </c>
      <c r="D14" s="15">
        <f t="shared" si="1"/>
        <v>7.118837289989427E-2</v>
      </c>
      <c r="E14" s="15">
        <f t="shared" si="1"/>
        <v>8.9762263634100059E-2</v>
      </c>
      <c r="F14" s="15">
        <f t="shared" si="1"/>
        <v>-0.21669660517357547</v>
      </c>
      <c r="G14" s="15">
        <f t="shared" si="1"/>
        <v>-8.0699924240383636E-2</v>
      </c>
      <c r="H14" s="15">
        <f t="shared" si="1"/>
        <v>-2.2157974536809788E-2</v>
      </c>
      <c r="I14" s="15">
        <f t="shared" si="1"/>
        <v>-0.29310055340899299</v>
      </c>
      <c r="J14" s="15">
        <f t="shared" si="1"/>
        <v>5.8094502748582744E-2</v>
      </c>
      <c r="K14" s="15">
        <f t="shared" si="1"/>
        <v>-0.19465103329021982</v>
      </c>
      <c r="L14" s="15">
        <f t="shared" si="1"/>
        <v>-0.12868553967660934</v>
      </c>
      <c r="M14" s="15">
        <f t="shared" si="1"/>
        <v>-2.1209652966590609E-2</v>
      </c>
      <c r="N14" s="15">
        <f t="shared" si="1"/>
        <v>-0.23513666873275335</v>
      </c>
      <c r="O14" s="15">
        <f t="shared" si="1"/>
        <v>-0.46131383773850343</v>
      </c>
      <c r="P14" s="15">
        <f t="shared" si="1"/>
        <v>0.10774433380684803</v>
      </c>
      <c r="Q14" s="15">
        <f t="shared" si="1"/>
        <v>3.0456514938497214E-3</v>
      </c>
      <c r="R14" s="15">
        <f t="shared" si="1"/>
        <v>1.1986909134120705E-2</v>
      </c>
      <c r="S14" s="15">
        <f t="shared" si="1"/>
        <v>-9.7086776840620934E-2</v>
      </c>
      <c r="T14" s="15">
        <f t="shared" si="1"/>
        <v>-6.8965296460527015E-2</v>
      </c>
      <c r="U14" s="15">
        <f t="shared" si="1"/>
        <v>-0.18273097214110717</v>
      </c>
      <c r="V14" s="15">
        <f t="shared" si="1"/>
        <v>-9.8949723418909841E-2</v>
      </c>
      <c r="W14" s="15">
        <f t="shared" si="1"/>
        <v>-0.29280278997103693</v>
      </c>
      <c r="X14" s="15">
        <f t="shared" si="1"/>
        <v>-0.62484597642463213</v>
      </c>
      <c r="Y14" s="15">
        <f t="shared" si="1"/>
        <v>-0.1507871588626879</v>
      </c>
      <c r="Z14" s="15">
        <f t="shared" si="1"/>
        <v>0.22201725548643614</v>
      </c>
      <c r="AA14" s="15">
        <f t="shared" si="1"/>
        <v>-1.4658465497554285E-2</v>
      </c>
      <c r="AB14" s="15">
        <f t="shared" si="1"/>
        <v>-0.26766234661584598</v>
      </c>
      <c r="AC14" s="15">
        <f t="shared" si="1"/>
        <v>0.13368002719825145</v>
      </c>
      <c r="AD14" s="15">
        <f t="shared" si="1"/>
        <v>1.6057814287484318E-2</v>
      </c>
      <c r="AE14" s="15">
        <f t="shared" si="1"/>
        <v>-6.0546762901856344E-2</v>
      </c>
      <c r="AF14" s="15">
        <f t="shared" si="1"/>
        <v>0.10294709042989625</v>
      </c>
      <c r="AG14" s="15">
        <f t="shared" si="1"/>
        <v>-0.16845084691437895</v>
      </c>
      <c r="AH14" s="15">
        <f t="shared" ref="AH14:BM14" si="2">AH2-AH3</f>
        <v>-0.18430796302647467</v>
      </c>
      <c r="AI14" s="15">
        <f t="shared" si="2"/>
        <v>7.9817316080068534E-2</v>
      </c>
      <c r="AJ14" s="15">
        <f t="shared" si="2"/>
        <v>-4.3150691502525484E-2</v>
      </c>
      <c r="AK14" s="15">
        <f t="shared" si="2"/>
        <v>-0.13791074968702233</v>
      </c>
      <c r="AL14" s="15">
        <f t="shared" si="2"/>
        <v>-0.19615763840015021</v>
      </c>
      <c r="AM14" s="15">
        <f t="shared" si="2"/>
        <v>5.7276787672362328E-2</v>
      </c>
      <c r="AN14" s="15">
        <f t="shared" si="2"/>
        <v>4.0276545913382478E-3</v>
      </c>
      <c r="AO14" s="15">
        <f t="shared" si="2"/>
        <v>6.0008959493445924E-2</v>
      </c>
      <c r="AP14" s="15">
        <f t="shared" si="2"/>
        <v>-0.12445533309969048</v>
      </c>
      <c r="AQ14" s="15">
        <f t="shared" si="2"/>
        <v>-0.22882117617328279</v>
      </c>
      <c r="AR14" s="15">
        <f t="shared" si="2"/>
        <v>-0.32255050869971247</v>
      </c>
      <c r="AS14" s="15">
        <f t="shared" si="2"/>
        <v>0.28523338353709538</v>
      </c>
      <c r="AT14" s="15">
        <f t="shared" si="2"/>
        <v>-2.1456558538169412E-2</v>
      </c>
      <c r="AU14" s="15">
        <f t="shared" si="2"/>
        <v>1.9978480193602377E-2</v>
      </c>
      <c r="AV14" s="15">
        <f t="shared" si="2"/>
        <v>-0.25385712947194761</v>
      </c>
      <c r="AW14" s="15">
        <f t="shared" si="2"/>
        <v>-6.8576888480735843E-2</v>
      </c>
      <c r="AX14" s="15">
        <f t="shared" si="2"/>
        <v>0.25871333226688964</v>
      </c>
      <c r="AY14" s="15">
        <f t="shared" si="2"/>
        <v>-0.15060820400436647</v>
      </c>
      <c r="AZ14" s="15">
        <f t="shared" si="2"/>
        <v>-0.17024465871980787</v>
      </c>
      <c r="BA14" s="15">
        <f t="shared" si="2"/>
        <v>-4.6079391140043668E-3</v>
      </c>
      <c r="BB14" s="15">
        <f t="shared" si="2"/>
        <v>3.5091829228417526E-2</v>
      </c>
      <c r="BC14" s="15">
        <f t="shared" si="2"/>
        <v>0.1209656279637823</v>
      </c>
      <c r="BD14" s="15">
        <f t="shared" si="2"/>
        <v>7.4882640647638721E-2</v>
      </c>
      <c r="BE14" s="15">
        <f t="shared" si="2"/>
        <v>0.20231646953030824</v>
      </c>
      <c r="BF14" s="15">
        <f t="shared" si="2"/>
        <v>-0.19428149087937774</v>
      </c>
      <c r="BG14" s="15">
        <f t="shared" si="2"/>
        <v>-0.21069573207098036</v>
      </c>
      <c r="BH14" s="15">
        <f t="shared" si="2"/>
        <v>-1.5577708549499625</v>
      </c>
      <c r="BI14" s="15">
        <f t="shared" si="2"/>
        <v>-0.224514090025284</v>
      </c>
      <c r="BJ14" s="15">
        <f t="shared" si="2"/>
        <v>-0.10376356668811204</v>
      </c>
      <c r="BK14" s="15">
        <f t="shared" si="2"/>
        <v>-0.12533402895758083</v>
      </c>
      <c r="BL14" s="15">
        <f t="shared" si="2"/>
        <v>0.13462699739694894</v>
      </c>
      <c r="BM14" s="15">
        <f t="shared" si="2"/>
        <v>-0.2789169447659845</v>
      </c>
      <c r="BN14" s="15">
        <f t="shared" ref="BN14:CS14" si="3">BN2-BN3</f>
        <v>0.2018925344954241</v>
      </c>
      <c r="BO14" s="15">
        <f t="shared" si="3"/>
        <v>-0.14824846405084302</v>
      </c>
      <c r="BP14" s="15">
        <f t="shared" si="3"/>
        <v>-1.7159619360500589E-2</v>
      </c>
      <c r="BQ14" s="15">
        <f t="shared" si="3"/>
        <v>-0.28485896542889866</v>
      </c>
      <c r="BR14" s="15">
        <f t="shared" si="3"/>
        <v>-0.56238058149731862</v>
      </c>
      <c r="BS14" s="15">
        <f t="shared" si="3"/>
        <v>-0.29578842116858095</v>
      </c>
      <c r="BT14" s="55">
        <f t="shared" si="3"/>
        <v>-0.13277428046260809</v>
      </c>
      <c r="BU14" s="15">
        <f t="shared" si="3"/>
        <v>0.1771291328338862</v>
      </c>
      <c r="BV14" s="15">
        <f t="shared" si="3"/>
        <v>9.6995720638218819E-2</v>
      </c>
      <c r="BW14" s="15">
        <f t="shared" si="3"/>
        <v>3.3416665545772828E-2</v>
      </c>
      <c r="BX14" s="15">
        <f t="shared" si="3"/>
        <v>-0.52572188929900432</v>
      </c>
      <c r="BY14" s="15">
        <f t="shared" si="3"/>
        <v>-0.33111943544527822</v>
      </c>
      <c r="BZ14" s="15">
        <f t="shared" si="3"/>
        <v>-0.22722814507374467</v>
      </c>
      <c r="CA14" s="15">
        <f t="shared" si="3"/>
        <v>0.17316663434063995</v>
      </c>
      <c r="CB14" s="15">
        <f t="shared" si="3"/>
        <v>-9.6230131977069089E-2</v>
      </c>
      <c r="CC14" s="15">
        <f t="shared" si="3"/>
        <v>-4.7680756654194356E-2</v>
      </c>
      <c r="CD14" s="15">
        <f t="shared" si="3"/>
        <v>-3.7531689004090985E-2</v>
      </c>
      <c r="CE14" s="15">
        <f t="shared" si="3"/>
        <v>-0.38682103683402735</v>
      </c>
      <c r="CF14" s="15">
        <f t="shared" si="3"/>
        <v>-8.1514871101346031E-2</v>
      </c>
      <c r="CG14" s="15">
        <f t="shared" si="3"/>
        <v>1.5244601842969885E-2</v>
      </c>
      <c r="CH14" s="15">
        <f t="shared" si="3"/>
        <v>-0.37577128766377077</v>
      </c>
      <c r="CI14" s="15">
        <f t="shared" si="3"/>
        <v>-0.19863716369101558</v>
      </c>
      <c r="CJ14" s="15">
        <f t="shared" si="3"/>
        <v>-3.546185700498139E-4</v>
      </c>
      <c r="CK14" s="15">
        <f t="shared" si="3"/>
        <v>-0.13085525181849933</v>
      </c>
      <c r="CL14" s="15">
        <f t="shared" si="3"/>
        <v>0.13506494994126006</v>
      </c>
      <c r="CM14" s="15">
        <f t="shared" si="3"/>
        <v>-0.10797368716987432</v>
      </c>
      <c r="CN14" s="15">
        <f t="shared" si="3"/>
        <v>7.1009961411123146E-2</v>
      </c>
      <c r="CO14" s="15">
        <f t="shared" si="3"/>
        <v>5.6740122270196203E-2</v>
      </c>
      <c r="CP14" s="15">
        <f t="shared" si="3"/>
        <v>0.43424480903723522</v>
      </c>
      <c r="CQ14" s="15">
        <f t="shared" si="3"/>
        <v>-7.6048029051234423E-2</v>
      </c>
      <c r="CR14" s="15">
        <f t="shared" si="3"/>
        <v>2.0980365507149212E-2</v>
      </c>
      <c r="CS14" s="15">
        <f t="shared" si="3"/>
        <v>-0.17072995920176692</v>
      </c>
      <c r="CT14" s="15">
        <f t="shared" ref="CT14:DY14" si="4">CT2-CT3</f>
        <v>-0.15940028715747034</v>
      </c>
      <c r="CU14" s="15">
        <f t="shared" si="4"/>
        <v>-2.5409806394477763E-2</v>
      </c>
      <c r="CV14" s="15">
        <f t="shared" si="4"/>
        <v>8.0468632507495585E-2</v>
      </c>
      <c r="CW14" s="15">
        <f t="shared" si="4"/>
        <v>-0.3115684455690273</v>
      </c>
      <c r="CX14" s="15">
        <f t="shared" si="4"/>
        <v>7.6122677218222856E-2</v>
      </c>
      <c r="CY14" s="15">
        <f t="shared" si="4"/>
        <v>-0.28804646663023803</v>
      </c>
      <c r="CZ14" s="15">
        <f t="shared" si="4"/>
        <v>-0.20336527070160426</v>
      </c>
      <c r="DA14" s="15">
        <f t="shared" si="4"/>
        <v>-9.6973941870066582E-2</v>
      </c>
      <c r="DB14" s="15">
        <f t="shared" si="4"/>
        <v>-0.21218744428148439</v>
      </c>
      <c r="DC14" s="15">
        <f t="shared" si="4"/>
        <v>-0.18048329365849325</v>
      </c>
      <c r="DD14" s="15">
        <f t="shared" si="4"/>
        <v>-0.38397176536907263</v>
      </c>
      <c r="DE14" s="15">
        <f t="shared" si="4"/>
        <v>-6.7613768498124838E-3</v>
      </c>
      <c r="DF14" s="15">
        <f t="shared" si="4"/>
        <v>3.1560846571144885E-2</v>
      </c>
      <c r="DG14" s="55">
        <f t="shared" si="4"/>
        <v>0.1399999999999999</v>
      </c>
      <c r="DH14" s="15">
        <f t="shared" si="4"/>
        <v>5.0000000000000044E-2</v>
      </c>
      <c r="DI14" s="15">
        <f t="shared" si="4"/>
        <v>0.33000000000000007</v>
      </c>
      <c r="DJ14" s="15">
        <f t="shared" si="4"/>
        <v>-3.0000000000000027E-2</v>
      </c>
      <c r="DK14" s="15">
        <f t="shared" si="4"/>
        <v>0.16000000000000014</v>
      </c>
      <c r="DL14" s="15">
        <f t="shared" si="4"/>
        <v>9.000000000000008E-2</v>
      </c>
      <c r="DM14" s="15">
        <f t="shared" si="4"/>
        <v>-4.0000000000000036E-2</v>
      </c>
      <c r="DN14" s="15">
        <f t="shared" si="4"/>
        <v>0.12000000000000011</v>
      </c>
      <c r="DO14" s="15">
        <f t="shared" si="4"/>
        <v>-8.0000000000000071E-2</v>
      </c>
      <c r="DP14" s="15">
        <f t="shared" si="4"/>
        <v>0.06</v>
      </c>
      <c r="DQ14" s="15">
        <f t="shared" si="4"/>
        <v>0.12000000000000011</v>
      </c>
      <c r="DR14" s="15">
        <f t="shared" si="4"/>
        <v>-0.22000000000000008</v>
      </c>
      <c r="DS14" s="15">
        <f t="shared" si="4"/>
        <v>-0.12999999999999989</v>
      </c>
      <c r="DT14" s="15">
        <f t="shared" si="4"/>
        <v>-0.28000000000000003</v>
      </c>
      <c r="DU14" s="15">
        <f t="shared" si="4"/>
        <v>-0.24</v>
      </c>
      <c r="DV14" s="15">
        <f t="shared" si="4"/>
        <v>-0.24</v>
      </c>
      <c r="DW14" s="15">
        <f t="shared" si="4"/>
        <v>-0.25</v>
      </c>
      <c r="DX14" s="15">
        <f t="shared" si="4"/>
        <v>-6.0000000000000053E-2</v>
      </c>
      <c r="DY14" s="15">
        <f t="shared" si="4"/>
        <v>0</v>
      </c>
      <c r="DZ14" s="55">
        <f t="shared" ref="DZ14:DZ19" si="5">AVERAGE(B14:DY14)</f>
        <v>-8.4945951990134633E-2</v>
      </c>
      <c r="EA14" s="15"/>
      <c r="EB14" s="1">
        <f t="shared" ref="EB14:EB19" si="6">_xlfn.STDEV.S(B14:DY14)</f>
        <v>0.22382926969921305</v>
      </c>
      <c r="ED14" s="1">
        <f>(DZ14/EB14)*SQRT($EC$12)</f>
        <v>-4.293691081048622</v>
      </c>
      <c r="EF14" s="1" t="s">
        <v>178</v>
      </c>
    </row>
    <row r="15" spans="1:137" s="1" customFormat="1" x14ac:dyDescent="0.25">
      <c r="A15" s="7" t="s">
        <v>169</v>
      </c>
      <c r="B15" s="15">
        <f t="shared" ref="B15:AG15" si="7">B2-B4</f>
        <v>0.3594749775338954</v>
      </c>
      <c r="C15" s="15">
        <f t="shared" si="7"/>
        <v>0.1375008284519586</v>
      </c>
      <c r="D15" s="15">
        <f t="shared" si="7"/>
        <v>-2.4426566291235019E-2</v>
      </c>
      <c r="E15" s="15">
        <f t="shared" si="7"/>
        <v>-0.34816691325554805</v>
      </c>
      <c r="F15" s="15">
        <f t="shared" si="7"/>
        <v>-0.55536424396857376</v>
      </c>
      <c r="G15" s="15">
        <f t="shared" si="7"/>
        <v>-0.17711003254964952</v>
      </c>
      <c r="H15" s="15">
        <f t="shared" si="7"/>
        <v>-8.3483046324434929E-2</v>
      </c>
      <c r="I15" s="15">
        <f t="shared" si="7"/>
        <v>-0.3967686514888753</v>
      </c>
      <c r="J15" s="15">
        <f t="shared" si="7"/>
        <v>-5.7012819090743738E-2</v>
      </c>
      <c r="K15" s="15">
        <f t="shared" si="7"/>
        <v>-0.21832640982557439</v>
      </c>
      <c r="L15" s="15">
        <f t="shared" si="7"/>
        <v>1.9465873396722677E-2</v>
      </c>
      <c r="M15" s="15">
        <f t="shared" si="7"/>
        <v>-0.69600738222768666</v>
      </c>
      <c r="N15" s="15">
        <f t="shared" si="7"/>
        <v>8.0244702732634177E-3</v>
      </c>
      <c r="O15" s="15">
        <f t="shared" si="7"/>
        <v>-0.47861513487400764</v>
      </c>
      <c r="P15" s="15">
        <f t="shared" si="7"/>
        <v>-0.23643635796729756</v>
      </c>
      <c r="Q15" s="15">
        <f t="shared" si="7"/>
        <v>-0.39274924351880547</v>
      </c>
      <c r="R15" s="15">
        <f t="shared" si="7"/>
        <v>-4.0808299133410775E-2</v>
      </c>
      <c r="S15" s="15">
        <f t="shared" si="7"/>
        <v>1.7563105199216764E-2</v>
      </c>
      <c r="T15" s="15">
        <f t="shared" si="7"/>
        <v>-0.32043372145137766</v>
      </c>
      <c r="U15" s="15">
        <f t="shared" si="7"/>
        <v>-0.29329411883401352</v>
      </c>
      <c r="V15" s="15">
        <f t="shared" si="7"/>
        <v>-0.21638236957408807</v>
      </c>
      <c r="W15" s="15">
        <f t="shared" si="7"/>
        <v>0.28933578783168556</v>
      </c>
      <c r="X15" s="15">
        <f t="shared" si="7"/>
        <v>-0.84975391529600297</v>
      </c>
      <c r="Y15" s="15">
        <f t="shared" si="7"/>
        <v>-0.33707313810077677</v>
      </c>
      <c r="Z15" s="15">
        <f t="shared" si="7"/>
        <v>-0.21956198613055078</v>
      </c>
      <c r="AA15" s="15">
        <f t="shared" si="7"/>
        <v>-0.17907825063161181</v>
      </c>
      <c r="AB15" s="15">
        <f t="shared" si="7"/>
        <v>4.5454879013268612E-2</v>
      </c>
      <c r="AC15" s="15">
        <f t="shared" si="7"/>
        <v>-0.12112887767127928</v>
      </c>
      <c r="AD15" s="15">
        <f t="shared" si="7"/>
        <v>-6.5810666351401093E-2</v>
      </c>
      <c r="AE15" s="15">
        <f t="shared" si="7"/>
        <v>0.13787246288757138</v>
      </c>
      <c r="AF15" s="15">
        <f t="shared" si="7"/>
        <v>-2.3510149438611849E-2</v>
      </c>
      <c r="AG15" s="15">
        <f t="shared" si="7"/>
        <v>-0.12437359072990517</v>
      </c>
      <c r="AH15" s="15">
        <f t="shared" ref="AH15:BM15" si="8">AH2-AH4</f>
        <v>-0.48247044511498105</v>
      </c>
      <c r="AI15" s="15">
        <f t="shared" si="8"/>
        <v>-7.0358578056745003E-2</v>
      </c>
      <c r="AJ15" s="15">
        <f t="shared" si="8"/>
        <v>-0.1122748240539817</v>
      </c>
      <c r="AK15" s="15">
        <f t="shared" si="8"/>
        <v>-0.3814161544037229</v>
      </c>
      <c r="AL15" s="15">
        <f t="shared" si="8"/>
        <v>-0.25993952934774944</v>
      </c>
      <c r="AM15" s="15">
        <f t="shared" si="8"/>
        <v>-8.7205143669549234E-3</v>
      </c>
      <c r="AN15" s="15">
        <f t="shared" si="8"/>
        <v>-0.26225778409304135</v>
      </c>
      <c r="AO15" s="15">
        <f t="shared" si="8"/>
        <v>-3.1496725260165448E-2</v>
      </c>
      <c r="AP15" s="15">
        <f t="shared" si="8"/>
        <v>0.54113820382525446</v>
      </c>
      <c r="AQ15" s="15">
        <f t="shared" si="8"/>
        <v>-0.75904185914530609</v>
      </c>
      <c r="AR15" s="15">
        <f t="shared" si="8"/>
        <v>-0.63929685365993016</v>
      </c>
      <c r="AS15" s="15">
        <f t="shared" si="8"/>
        <v>0.3625301490197837</v>
      </c>
      <c r="AT15" s="15">
        <f t="shared" si="8"/>
        <v>0.55747122817090622</v>
      </c>
      <c r="AU15" s="15">
        <f t="shared" si="8"/>
        <v>1.8806311991045987E-2</v>
      </c>
      <c r="AV15" s="15">
        <f t="shared" si="8"/>
        <v>2.8680136602778794E-2</v>
      </c>
      <c r="AW15" s="15">
        <f t="shared" si="8"/>
        <v>-0.14495284935090069</v>
      </c>
      <c r="AX15" s="15">
        <f t="shared" si="8"/>
        <v>-0.20194677213249079</v>
      </c>
      <c r="AY15" s="15">
        <f t="shared" si="8"/>
        <v>-0.16052541033798284</v>
      </c>
      <c r="AZ15" s="15">
        <f t="shared" si="8"/>
        <v>-0.30606386450664391</v>
      </c>
      <c r="BA15" s="15">
        <f t="shared" si="8"/>
        <v>-5.307907418245994E-2</v>
      </c>
      <c r="BB15" s="15">
        <f t="shared" si="8"/>
        <v>0.15206202418770737</v>
      </c>
      <c r="BC15" s="15">
        <f t="shared" si="8"/>
        <v>-0.26893471347067033</v>
      </c>
      <c r="BD15" s="15">
        <f t="shared" si="8"/>
        <v>0.1613869589364656</v>
      </c>
      <c r="BE15" s="15">
        <f t="shared" si="8"/>
        <v>7.1522821565091932E-2</v>
      </c>
      <c r="BF15" s="15">
        <f t="shared" si="8"/>
        <v>-0.23185712629695954</v>
      </c>
      <c r="BG15" s="15">
        <f t="shared" si="8"/>
        <v>-0.10541596398711905</v>
      </c>
      <c r="BH15" s="15">
        <f t="shared" si="8"/>
        <v>-1.8841874904776339</v>
      </c>
      <c r="BI15" s="15">
        <f t="shared" si="8"/>
        <v>-0.35600814906142531</v>
      </c>
      <c r="BJ15" s="15">
        <f t="shared" si="8"/>
        <v>-8.1685916327724373E-2</v>
      </c>
      <c r="BK15" s="15">
        <f t="shared" si="8"/>
        <v>-9.8080690657678549E-2</v>
      </c>
      <c r="BL15" s="15">
        <f t="shared" si="8"/>
        <v>8.7056987611933589E-2</v>
      </c>
      <c r="BM15" s="15">
        <f t="shared" si="8"/>
        <v>0.12456645523275434</v>
      </c>
      <c r="BN15" s="15">
        <f t="shared" ref="BN15:CS15" si="9">BN2-BN4</f>
        <v>0.7172184801547048</v>
      </c>
      <c r="BO15" s="15">
        <f t="shared" si="9"/>
        <v>-0.69433995738956966</v>
      </c>
      <c r="BP15" s="15">
        <f t="shared" si="9"/>
        <v>0.32138374558692645</v>
      </c>
      <c r="BQ15" s="15">
        <f t="shared" si="9"/>
        <v>0.73602055419897328</v>
      </c>
      <c r="BR15" s="15">
        <f t="shared" si="9"/>
        <v>-0.7742071557878224</v>
      </c>
      <c r="BS15" s="15">
        <f t="shared" si="9"/>
        <v>-0.64529604828924925</v>
      </c>
      <c r="BT15" s="55">
        <f t="shared" si="9"/>
        <v>-0.38331843086264972</v>
      </c>
      <c r="BU15" s="15">
        <f t="shared" si="9"/>
        <v>0.12507016574797991</v>
      </c>
      <c r="BV15" s="15">
        <f t="shared" si="9"/>
        <v>-7.4781213321194862E-2</v>
      </c>
      <c r="BW15" s="15">
        <f t="shared" si="9"/>
        <v>0.10181834564090231</v>
      </c>
      <c r="BX15" s="15">
        <f t="shared" si="9"/>
        <v>-1.1122645424314168</v>
      </c>
      <c r="BY15" s="15">
        <f t="shared" si="9"/>
        <v>-0.72818950970889951</v>
      </c>
      <c r="BZ15" s="15">
        <f t="shared" si="9"/>
        <v>-0.2070525572669325</v>
      </c>
      <c r="CA15" s="15">
        <f t="shared" si="9"/>
        <v>-3.9401917664251718E-2</v>
      </c>
      <c r="CB15" s="15">
        <f t="shared" si="9"/>
        <v>-0.15246216113270306</v>
      </c>
      <c r="CC15" s="15">
        <f t="shared" si="9"/>
        <v>-0.24969791233143535</v>
      </c>
      <c r="CD15" s="15">
        <f t="shared" si="9"/>
        <v>-0.45423373779297371</v>
      </c>
      <c r="CE15" s="15">
        <f t="shared" si="9"/>
        <v>-0.34958964952384119</v>
      </c>
      <c r="CF15" s="15">
        <f t="shared" si="9"/>
        <v>-0.34905789469208559</v>
      </c>
      <c r="CG15" s="15">
        <f t="shared" si="9"/>
        <v>-0.13260324668759932</v>
      </c>
      <c r="CH15" s="15">
        <f t="shared" si="9"/>
        <v>-0.73444520134031144</v>
      </c>
      <c r="CI15" s="15">
        <f t="shared" si="9"/>
        <v>-0.12392489587003408</v>
      </c>
      <c r="CJ15" s="15">
        <f t="shared" si="9"/>
        <v>-0.30628937731943373</v>
      </c>
      <c r="CK15" s="15">
        <f t="shared" si="9"/>
        <v>-0.11056390151802709</v>
      </c>
      <c r="CL15" s="15">
        <f t="shared" si="9"/>
        <v>-0.40579291038245746</v>
      </c>
      <c r="CM15" s="15">
        <f t="shared" si="9"/>
        <v>9.9361269975265509E-2</v>
      </c>
      <c r="CN15" s="15">
        <f t="shared" si="9"/>
        <v>9.8644816629285148E-2</v>
      </c>
      <c r="CO15" s="15">
        <f t="shared" si="9"/>
        <v>0.74975728392295937</v>
      </c>
      <c r="CP15" s="15">
        <f t="shared" si="9"/>
        <v>0.58145894075166571</v>
      </c>
      <c r="CQ15" s="15">
        <f t="shared" si="9"/>
        <v>0.13552446177096888</v>
      </c>
      <c r="CR15" s="15">
        <f t="shared" si="9"/>
        <v>-6.0102515263652734E-2</v>
      </c>
      <c r="CS15" s="15">
        <f t="shared" si="9"/>
        <v>-0.11813244144041501</v>
      </c>
      <c r="CT15" s="15">
        <f t="shared" ref="CT15:DY15" si="10">CT2-CT4</f>
        <v>-0.29278371295186278</v>
      </c>
      <c r="CU15" s="15">
        <f t="shared" si="10"/>
        <v>-0.22413039932113288</v>
      </c>
      <c r="CV15" s="15">
        <f t="shared" si="10"/>
        <v>6.9126488406936692E-2</v>
      </c>
      <c r="CW15" s="15">
        <f t="shared" si="10"/>
        <v>-0.60690738929363452</v>
      </c>
      <c r="CX15" s="15">
        <f t="shared" si="10"/>
        <v>0.15287874661992662</v>
      </c>
      <c r="CY15" s="15">
        <f t="shared" si="10"/>
        <v>-0.8398296846660942</v>
      </c>
      <c r="CZ15" s="15">
        <f t="shared" si="10"/>
        <v>-0.34759973952071488</v>
      </c>
      <c r="DA15" s="15">
        <f t="shared" si="10"/>
        <v>0.41517503592277882</v>
      </c>
      <c r="DB15" s="15">
        <f t="shared" si="10"/>
        <v>-0.24504483711941516</v>
      </c>
      <c r="DC15" s="15">
        <f t="shared" si="10"/>
        <v>0.74773878888157386</v>
      </c>
      <c r="DD15" s="15">
        <f t="shared" si="10"/>
        <v>-0.30998315986018832</v>
      </c>
      <c r="DE15" s="15">
        <f t="shared" si="10"/>
        <v>-0.11035792387527521</v>
      </c>
      <c r="DF15" s="15">
        <f t="shared" si="10"/>
        <v>-0.28415206572470231</v>
      </c>
      <c r="DG15" s="55">
        <f t="shared" si="10"/>
        <v>-0.1100000000000001</v>
      </c>
      <c r="DH15" s="15">
        <f t="shared" si="10"/>
        <v>7.999999999999996E-2</v>
      </c>
      <c r="DI15" s="15">
        <f t="shared" si="10"/>
        <v>0.59000000000000008</v>
      </c>
      <c r="DJ15" s="15">
        <f t="shared" si="10"/>
        <v>-2.0000000000000018E-2</v>
      </c>
      <c r="DK15" s="15">
        <f t="shared" si="10"/>
        <v>-0.12999999999999989</v>
      </c>
      <c r="DL15" s="15">
        <f t="shared" si="10"/>
        <v>1.0000000000000009E-2</v>
      </c>
      <c r="DM15" s="15">
        <f t="shared" si="10"/>
        <v>-0.39999999999999991</v>
      </c>
      <c r="DN15" s="15">
        <f t="shared" si="10"/>
        <v>7.0000000000000062E-2</v>
      </c>
      <c r="DO15" s="15">
        <f t="shared" si="10"/>
        <v>-6.0000000000000053E-2</v>
      </c>
      <c r="DP15" s="15">
        <f t="shared" si="10"/>
        <v>-0.11000000000000004</v>
      </c>
      <c r="DQ15" s="15">
        <f t="shared" si="10"/>
        <v>-0.1399999999999999</v>
      </c>
      <c r="DR15" s="15">
        <f t="shared" si="10"/>
        <v>4.9999999999999933E-2</v>
      </c>
      <c r="DS15" s="15">
        <f t="shared" si="10"/>
        <v>-0.17999999999999994</v>
      </c>
      <c r="DT15" s="15">
        <f t="shared" si="10"/>
        <v>0.22999999999999998</v>
      </c>
      <c r="DU15" s="15">
        <f t="shared" si="10"/>
        <v>-0.24</v>
      </c>
      <c r="DV15" s="15">
        <f t="shared" si="10"/>
        <v>-0.78</v>
      </c>
      <c r="DW15" s="15">
        <f t="shared" si="10"/>
        <v>-0.5199999999999998</v>
      </c>
      <c r="DX15" s="15">
        <f t="shared" si="10"/>
        <v>8.0000000000000071E-2</v>
      </c>
      <c r="DY15" s="15">
        <f t="shared" si="10"/>
        <v>0.32000000000000006</v>
      </c>
      <c r="DZ15" s="55">
        <f t="shared" si="5"/>
        <v>-0.13993072247988708</v>
      </c>
      <c r="EA15" s="15"/>
      <c r="EB15" s="1">
        <f t="shared" si="6"/>
        <v>0.37564675892865024</v>
      </c>
      <c r="ED15" s="1">
        <f t="shared" ref="ED15:ED19" si="11">(DZ15/EB15)*SQRT($EC$12)</f>
        <v>-4.2144258310783798</v>
      </c>
      <c r="EF15" s="1" t="s">
        <v>178</v>
      </c>
    </row>
    <row r="16" spans="1:137" s="1" customFormat="1" x14ac:dyDescent="0.25">
      <c r="A16" s="7" t="s">
        <v>170</v>
      </c>
      <c r="B16" s="15">
        <f t="shared" ref="B16:AG16" si="12">B2-B5</f>
        <v>0.33467978038648222</v>
      </c>
      <c r="C16" s="15">
        <f t="shared" si="12"/>
        <v>0.2349402175873182</v>
      </c>
      <c r="D16" s="15">
        <f t="shared" si="12"/>
        <v>0.12652919561390497</v>
      </c>
      <c r="E16" s="15">
        <f t="shared" si="12"/>
        <v>-0.18748994208484915</v>
      </c>
      <c r="F16" s="15">
        <f t="shared" si="12"/>
        <v>-0.88909931360310845</v>
      </c>
      <c r="G16" s="15">
        <f t="shared" si="12"/>
        <v>-0.18627578299887571</v>
      </c>
      <c r="H16" s="15">
        <f t="shared" si="12"/>
        <v>0.12857353721852022</v>
      </c>
      <c r="I16" s="15">
        <f t="shared" si="12"/>
        <v>-0.53653005953196575</v>
      </c>
      <c r="J16" s="15">
        <f t="shared" si="12"/>
        <v>8.963898389966285E-2</v>
      </c>
      <c r="K16" s="15">
        <f t="shared" si="12"/>
        <v>-0.40607422721203623</v>
      </c>
      <c r="L16" s="15">
        <f t="shared" si="12"/>
        <v>0.32093260301146687</v>
      </c>
      <c r="M16" s="15">
        <f t="shared" si="12"/>
        <v>-0.82639984131693978</v>
      </c>
      <c r="N16" s="15">
        <f t="shared" si="12"/>
        <v>-4.2617543082728027E-3</v>
      </c>
      <c r="O16" s="15">
        <f t="shared" si="12"/>
        <v>-0.16036029920784459</v>
      </c>
      <c r="P16" s="15">
        <f t="shared" si="12"/>
        <v>-0.24510587664677874</v>
      </c>
      <c r="Q16" s="15">
        <f t="shared" si="12"/>
        <v>-0.55294888534039843</v>
      </c>
      <c r="R16" s="15">
        <f t="shared" si="12"/>
        <v>-0.260088701885684</v>
      </c>
      <c r="S16" s="15">
        <f t="shared" si="12"/>
        <v>-9.5987437847033091E-3</v>
      </c>
      <c r="T16" s="15">
        <f t="shared" si="12"/>
        <v>-0.1678511879296074</v>
      </c>
      <c r="U16" s="15">
        <f t="shared" si="12"/>
        <v>-0.31060114474181783</v>
      </c>
      <c r="V16" s="15">
        <f t="shared" si="12"/>
        <v>-0.35484103784886512</v>
      </c>
      <c r="W16" s="15">
        <f t="shared" si="12"/>
        <v>0.70603627956376491</v>
      </c>
      <c r="X16" s="15">
        <f t="shared" si="12"/>
        <v>-1.2724688712455563</v>
      </c>
      <c r="Y16" s="15">
        <f t="shared" si="12"/>
        <v>-0.38361444369862985</v>
      </c>
      <c r="Z16" s="15">
        <f t="shared" si="12"/>
        <v>-0.3229621970279356</v>
      </c>
      <c r="AA16" s="15">
        <f t="shared" si="12"/>
        <v>-0.23150770655998248</v>
      </c>
      <c r="AB16" s="15">
        <f t="shared" si="12"/>
        <v>0.34195316684029575</v>
      </c>
      <c r="AC16" s="15">
        <f t="shared" si="12"/>
        <v>2.6811458602467308E-2</v>
      </c>
      <c r="AD16" s="15">
        <f t="shared" si="12"/>
        <v>-0.2653550879842359</v>
      </c>
      <c r="AE16" s="15">
        <f t="shared" si="12"/>
        <v>0.16161009585158559</v>
      </c>
      <c r="AF16" s="15">
        <f t="shared" si="12"/>
        <v>-0.23613477508430358</v>
      </c>
      <c r="AG16" s="15">
        <f t="shared" si="12"/>
        <v>4.0382774470297145E-2</v>
      </c>
      <c r="AH16" s="15">
        <f t="shared" ref="AH16:BM16" si="13">AH2-AH5</f>
        <v>-0.64224839524873301</v>
      </c>
      <c r="AI16" s="15">
        <f t="shared" si="13"/>
        <v>0.28452017334477059</v>
      </c>
      <c r="AJ16" s="15">
        <f t="shared" si="13"/>
        <v>-0.1410950061959837</v>
      </c>
      <c r="AK16" s="15">
        <f t="shared" si="13"/>
        <v>-0.29483926013652773</v>
      </c>
      <c r="AL16" s="15">
        <f t="shared" si="13"/>
        <v>-0.57315504251969784</v>
      </c>
      <c r="AM16" s="15">
        <f t="shared" si="13"/>
        <v>0.32670969653448811</v>
      </c>
      <c r="AN16" s="15">
        <f t="shared" si="13"/>
        <v>-0.3256669383027746</v>
      </c>
      <c r="AO16" s="15">
        <f t="shared" si="13"/>
        <v>-7.4396819744608378E-2</v>
      </c>
      <c r="AP16" s="15">
        <f t="shared" si="13"/>
        <v>0.48523449504250948</v>
      </c>
      <c r="AQ16" s="15">
        <f t="shared" si="13"/>
        <v>-0.56468979351981452</v>
      </c>
      <c r="AR16" s="15">
        <f t="shared" si="13"/>
        <v>-1.0673816132384057</v>
      </c>
      <c r="AS16" s="15">
        <f t="shared" si="13"/>
        <v>0.42246014568783236</v>
      </c>
      <c r="AT16" s="15">
        <f t="shared" si="13"/>
        <v>0.79130156176460797</v>
      </c>
      <c r="AU16" s="15">
        <f t="shared" si="13"/>
        <v>0.12067971884745843</v>
      </c>
      <c r="AV16" s="15">
        <f t="shared" si="13"/>
        <v>-0.33773769067920112</v>
      </c>
      <c r="AW16" s="15">
        <f t="shared" si="13"/>
        <v>-0.22625513633014149</v>
      </c>
      <c r="AX16" s="15">
        <f t="shared" si="13"/>
        <v>-0.36094243638180079</v>
      </c>
      <c r="AY16" s="15">
        <f t="shared" si="13"/>
        <v>-4.0271358869661489E-2</v>
      </c>
      <c r="AZ16" s="15">
        <f t="shared" si="13"/>
        <v>-0.13638570914686121</v>
      </c>
      <c r="BA16" s="15">
        <f t="shared" si="13"/>
        <v>-6.6484929664268111E-2</v>
      </c>
      <c r="BB16" s="15">
        <f t="shared" si="13"/>
        <v>-9.1779840048437922E-2</v>
      </c>
      <c r="BC16" s="15">
        <f t="shared" si="13"/>
        <v>-0.64761501704535196</v>
      </c>
      <c r="BD16" s="15">
        <f t="shared" si="13"/>
        <v>7.8433179758546356E-2</v>
      </c>
      <c r="BE16" s="15">
        <f t="shared" si="13"/>
        <v>0.30726490089357628</v>
      </c>
      <c r="BF16" s="15">
        <f t="shared" si="13"/>
        <v>-0.34715964149364775</v>
      </c>
      <c r="BG16" s="15">
        <f t="shared" si="13"/>
        <v>0.27618687581879997</v>
      </c>
      <c r="BH16" s="15">
        <f t="shared" si="13"/>
        <v>-2.4070891405753367</v>
      </c>
      <c r="BI16" s="15">
        <f t="shared" si="13"/>
        <v>-0.46137788878864172</v>
      </c>
      <c r="BJ16" s="15">
        <f t="shared" si="13"/>
        <v>0.2710832497109259</v>
      </c>
      <c r="BK16" s="15">
        <f t="shared" si="13"/>
        <v>-4.8921778148673933E-2</v>
      </c>
      <c r="BL16" s="15">
        <f t="shared" si="13"/>
        <v>0.17265665071045389</v>
      </c>
      <c r="BM16" s="15">
        <f t="shared" si="13"/>
        <v>-0.31249718361151824</v>
      </c>
      <c r="BN16" s="15">
        <f t="shared" ref="BN16:CS16" si="14">BN2-BN5</f>
        <v>0.26349262794810147</v>
      </c>
      <c r="BO16" s="15">
        <f t="shared" si="14"/>
        <v>-0.79098901872739802</v>
      </c>
      <c r="BP16" s="15">
        <f t="shared" si="14"/>
        <v>0.78622000173629003</v>
      </c>
      <c r="BQ16" s="15">
        <f t="shared" si="14"/>
        <v>1.8125545752014753</v>
      </c>
      <c r="BR16" s="15">
        <f t="shared" si="14"/>
        <v>-0.96596166379645121</v>
      </c>
      <c r="BS16" s="15">
        <f t="shared" si="14"/>
        <v>-0.39411653596803908</v>
      </c>
      <c r="BT16" s="55">
        <f t="shared" si="14"/>
        <v>-0.45145640833481016</v>
      </c>
      <c r="BU16" s="15">
        <f t="shared" si="14"/>
        <v>0.10074471867661505</v>
      </c>
      <c r="BV16" s="15">
        <f t="shared" si="14"/>
        <v>-9.1734383593106761E-2</v>
      </c>
      <c r="BW16" s="15">
        <f t="shared" si="14"/>
        <v>-2.8992292184746304E-2</v>
      </c>
      <c r="BX16" s="15">
        <f t="shared" si="14"/>
        <v>-1.642402777798373</v>
      </c>
      <c r="BY16" s="15">
        <f t="shared" si="14"/>
        <v>-0.6354545782929002</v>
      </c>
      <c r="BZ16" s="15">
        <f t="shared" si="14"/>
        <v>0.46430756176690757</v>
      </c>
      <c r="CA16" s="15">
        <f t="shared" si="14"/>
        <v>-0.34064653851011306</v>
      </c>
      <c r="CB16" s="15">
        <f t="shared" si="14"/>
        <v>-0.26522194762167262</v>
      </c>
      <c r="CC16" s="15">
        <f t="shared" si="14"/>
        <v>-0.34142647437853824</v>
      </c>
      <c r="CD16" s="15">
        <f t="shared" si="14"/>
        <v>-0.56209777290604845</v>
      </c>
      <c r="CE16" s="15">
        <f t="shared" si="14"/>
        <v>-0.39274402901419092</v>
      </c>
      <c r="CF16" s="15">
        <f t="shared" si="14"/>
        <v>-9.3002080985054247E-2</v>
      </c>
      <c r="CG16" s="15">
        <f t="shared" si="14"/>
        <v>0.16861809002497655</v>
      </c>
      <c r="CH16" s="15">
        <f t="shared" si="14"/>
        <v>-0.88137439067410639</v>
      </c>
      <c r="CI16" s="15">
        <f t="shared" si="14"/>
        <v>-0.31634996280562255</v>
      </c>
      <c r="CJ16" s="15">
        <f t="shared" si="14"/>
        <v>-0.16345998066962719</v>
      </c>
      <c r="CK16" s="15">
        <f t="shared" si="14"/>
        <v>0.1783066760940607</v>
      </c>
      <c r="CL16" s="15">
        <f t="shared" si="14"/>
        <v>-0.8298664346636585</v>
      </c>
      <c r="CM16" s="15">
        <f t="shared" si="14"/>
        <v>8.3810116227600151E-2</v>
      </c>
      <c r="CN16" s="15">
        <f t="shared" si="14"/>
        <v>0.23658079242224583</v>
      </c>
      <c r="CO16" s="15">
        <f t="shared" si="14"/>
        <v>1.1243892108625229</v>
      </c>
      <c r="CP16" s="15">
        <f t="shared" si="14"/>
        <v>1.5566832407882072</v>
      </c>
      <c r="CQ16" s="15">
        <f t="shared" si="14"/>
        <v>5.9927581016272047E-2</v>
      </c>
      <c r="CR16" s="15">
        <f t="shared" si="14"/>
        <v>-0.10783165491947233</v>
      </c>
      <c r="CS16" s="15">
        <f t="shared" si="14"/>
        <v>-0.13789800886936654</v>
      </c>
      <c r="CT16" s="15">
        <f t="shared" ref="CT16:DY16" si="15">CT2-CT5</f>
        <v>-0.1749273676481492</v>
      </c>
      <c r="CU16" s="15">
        <f t="shared" si="15"/>
        <v>-0.16936471411196619</v>
      </c>
      <c r="CV16" s="15">
        <f t="shared" si="15"/>
        <v>0.14987736899674997</v>
      </c>
      <c r="CW16" s="15">
        <f t="shared" si="15"/>
        <v>-0.63857583007627516</v>
      </c>
      <c r="CX16" s="15">
        <f t="shared" si="15"/>
        <v>0.20062074990297496</v>
      </c>
      <c r="CY16" s="15">
        <f t="shared" si="15"/>
        <v>-0.42609137134539288</v>
      </c>
      <c r="CZ16" s="15">
        <f t="shared" si="15"/>
        <v>-0.91624559541999573</v>
      </c>
      <c r="DA16" s="15">
        <f t="shared" si="15"/>
        <v>0.7756359653449203</v>
      </c>
      <c r="DB16" s="15">
        <f t="shared" si="15"/>
        <v>-0.27516781730245632</v>
      </c>
      <c r="DC16" s="15">
        <f t="shared" si="15"/>
        <v>-1.3978052058149171E-2</v>
      </c>
      <c r="DD16" s="15">
        <f t="shared" si="15"/>
        <v>-0.481626699154315</v>
      </c>
      <c r="DE16" s="15">
        <f t="shared" si="15"/>
        <v>3.415786423326761E-2</v>
      </c>
      <c r="DF16" s="15">
        <f t="shared" si="15"/>
        <v>-0.54909119121778649</v>
      </c>
      <c r="DG16" s="55">
        <f t="shared" si="15"/>
        <v>-0.13000000000000012</v>
      </c>
      <c r="DH16" s="15">
        <f t="shared" si="15"/>
        <v>3.0000000000000027E-2</v>
      </c>
      <c r="DI16" s="15">
        <f t="shared" si="15"/>
        <v>0.73</v>
      </c>
      <c r="DJ16" s="15">
        <f t="shared" si="15"/>
        <v>-0.35000000000000009</v>
      </c>
      <c r="DK16" s="15">
        <f t="shared" si="15"/>
        <v>-0.19999999999999996</v>
      </c>
      <c r="DL16" s="15">
        <f t="shared" si="15"/>
        <v>0.16999999999999993</v>
      </c>
      <c r="DM16" s="15">
        <f t="shared" si="15"/>
        <v>-0.30999999999999983</v>
      </c>
      <c r="DN16" s="15">
        <f t="shared" si="15"/>
        <v>7.0000000000000062E-2</v>
      </c>
      <c r="DO16" s="15">
        <f t="shared" si="15"/>
        <v>0.17999999999999994</v>
      </c>
      <c r="DP16" s="15">
        <f t="shared" si="15"/>
        <v>-0.28999999999999998</v>
      </c>
      <c r="DQ16" s="15">
        <f t="shared" si="15"/>
        <v>-0.25999999999999979</v>
      </c>
      <c r="DR16" s="15">
        <f t="shared" si="15"/>
        <v>0.19999999999999996</v>
      </c>
      <c r="DS16" s="15">
        <f t="shared" si="15"/>
        <v>-0.19999999999999996</v>
      </c>
      <c r="DT16" s="15">
        <f t="shared" si="15"/>
        <v>0.12999999999999995</v>
      </c>
      <c r="DU16" s="15">
        <f t="shared" si="15"/>
        <v>-0.18999999999999995</v>
      </c>
      <c r="DV16" s="15">
        <f t="shared" si="15"/>
        <v>-1.3299999999999998</v>
      </c>
      <c r="DW16" s="15">
        <f t="shared" si="15"/>
        <v>-0.43999999999999972</v>
      </c>
      <c r="DX16" s="15">
        <f t="shared" si="15"/>
        <v>-9.000000000000008E-2</v>
      </c>
      <c r="DY16" s="15">
        <f t="shared" si="15"/>
        <v>0.10000000000000009</v>
      </c>
      <c r="DZ16" s="55">
        <f t="shared" si="5"/>
        <v>-0.14211804836232289</v>
      </c>
      <c r="EA16" s="15"/>
      <c r="EB16" s="1">
        <f t="shared" si="6"/>
        <v>0.52789321942758727</v>
      </c>
      <c r="ED16" s="1">
        <f t="shared" si="11"/>
        <v>-3.0458473654187523</v>
      </c>
      <c r="EF16" s="1" t="s">
        <v>178</v>
      </c>
    </row>
    <row r="17" spans="1:136" s="1" customFormat="1" x14ac:dyDescent="0.25">
      <c r="A17" s="7" t="s">
        <v>171</v>
      </c>
      <c r="B17" s="15">
        <f t="shared" ref="B17:AG17" si="16">B3-B4</f>
        <v>0.22809174526618597</v>
      </c>
      <c r="C17" s="15">
        <f t="shared" si="16"/>
        <v>8.7498332647711341E-3</v>
      </c>
      <c r="D17" s="15">
        <f t="shared" si="16"/>
        <v>-9.5614939191129289E-2</v>
      </c>
      <c r="E17" s="15">
        <f t="shared" si="16"/>
        <v>-0.43792917688964811</v>
      </c>
      <c r="F17" s="15">
        <f t="shared" si="16"/>
        <v>-0.33866763879499828</v>
      </c>
      <c r="G17" s="15">
        <f t="shared" si="16"/>
        <v>-9.6410108309265885E-2</v>
      </c>
      <c r="H17" s="15">
        <f t="shared" si="16"/>
        <v>-6.1325071787625141E-2</v>
      </c>
      <c r="I17" s="15">
        <f t="shared" si="16"/>
        <v>-0.10366809807988231</v>
      </c>
      <c r="J17" s="15">
        <f t="shared" si="16"/>
        <v>-0.11510732183932648</v>
      </c>
      <c r="K17" s="15">
        <f t="shared" si="16"/>
        <v>-2.3675376535354564E-2</v>
      </c>
      <c r="L17" s="15">
        <f t="shared" si="16"/>
        <v>0.14815141307333202</v>
      </c>
      <c r="M17" s="15">
        <f t="shared" si="16"/>
        <v>-0.67479772926109605</v>
      </c>
      <c r="N17" s="15">
        <f t="shared" si="16"/>
        <v>0.24316113900601677</v>
      </c>
      <c r="O17" s="15">
        <f t="shared" si="16"/>
        <v>-1.7301297135504212E-2</v>
      </c>
      <c r="P17" s="15">
        <f t="shared" si="16"/>
        <v>-0.34418069177414556</v>
      </c>
      <c r="Q17" s="15">
        <f t="shared" si="16"/>
        <v>-0.39579489501265519</v>
      </c>
      <c r="R17" s="15">
        <f t="shared" si="16"/>
        <v>-5.2795208267531479E-2</v>
      </c>
      <c r="S17" s="15">
        <f t="shared" si="16"/>
        <v>0.1146498820398377</v>
      </c>
      <c r="T17" s="15">
        <f t="shared" si="16"/>
        <v>-0.25146842499085065</v>
      </c>
      <c r="U17" s="15">
        <f t="shared" si="16"/>
        <v>-0.11056314669290634</v>
      </c>
      <c r="V17" s="15">
        <f t="shared" si="16"/>
        <v>-0.11743264615517823</v>
      </c>
      <c r="W17" s="15">
        <f t="shared" si="16"/>
        <v>0.58213857780272249</v>
      </c>
      <c r="X17" s="15">
        <f t="shared" si="16"/>
        <v>-0.22490793887137084</v>
      </c>
      <c r="Y17" s="15">
        <f t="shared" si="16"/>
        <v>-0.18628597923808887</v>
      </c>
      <c r="Z17" s="15">
        <f t="shared" si="16"/>
        <v>-0.44157924161698692</v>
      </c>
      <c r="AA17" s="15">
        <f t="shared" si="16"/>
        <v>-0.16441978513405753</v>
      </c>
      <c r="AB17" s="15">
        <f t="shared" si="16"/>
        <v>0.31311722562911459</v>
      </c>
      <c r="AC17" s="15">
        <f t="shared" si="16"/>
        <v>-0.25480890486953073</v>
      </c>
      <c r="AD17" s="15">
        <f t="shared" si="16"/>
        <v>-8.186848063888541E-2</v>
      </c>
      <c r="AE17" s="15">
        <f t="shared" si="16"/>
        <v>0.19841922578942772</v>
      </c>
      <c r="AF17" s="15">
        <f t="shared" si="16"/>
        <v>-0.1264572398685081</v>
      </c>
      <c r="AG17" s="15">
        <f t="shared" si="16"/>
        <v>4.4077256184473779E-2</v>
      </c>
      <c r="AH17" s="15">
        <f t="shared" ref="AH17:BM17" si="17">AH3-AH4</f>
        <v>-0.29816248208850638</v>
      </c>
      <c r="AI17" s="15">
        <f t="shared" si="17"/>
        <v>-0.15017589413681354</v>
      </c>
      <c r="AJ17" s="15">
        <f t="shared" si="17"/>
        <v>-6.9124132551456219E-2</v>
      </c>
      <c r="AK17" s="15">
        <f t="shared" si="17"/>
        <v>-0.24350540471670057</v>
      </c>
      <c r="AL17" s="15">
        <f t="shared" si="17"/>
        <v>-6.3781890947599229E-2</v>
      </c>
      <c r="AM17" s="15">
        <f t="shared" si="17"/>
        <v>-6.5997302039317252E-2</v>
      </c>
      <c r="AN17" s="15">
        <f t="shared" si="17"/>
        <v>-0.26628543868437959</v>
      </c>
      <c r="AO17" s="15">
        <f t="shared" si="17"/>
        <v>-9.1505684753611372E-2</v>
      </c>
      <c r="AP17" s="15">
        <f t="shared" si="17"/>
        <v>0.66559353692494494</v>
      </c>
      <c r="AQ17" s="15">
        <f t="shared" si="17"/>
        <v>-0.53022068297202329</v>
      </c>
      <c r="AR17" s="15">
        <f t="shared" si="17"/>
        <v>-0.3167463449602177</v>
      </c>
      <c r="AS17" s="15">
        <f t="shared" si="17"/>
        <v>7.7296765482688323E-2</v>
      </c>
      <c r="AT17" s="15">
        <f t="shared" si="17"/>
        <v>0.57892778670907563</v>
      </c>
      <c r="AU17" s="15">
        <f t="shared" si="17"/>
        <v>-1.1721682025563895E-3</v>
      </c>
      <c r="AV17" s="15">
        <f t="shared" si="17"/>
        <v>0.2825372660747264</v>
      </c>
      <c r="AW17" s="15">
        <f t="shared" si="17"/>
        <v>-7.637596087016485E-2</v>
      </c>
      <c r="AX17" s="15">
        <f t="shared" si="17"/>
        <v>-0.46066010439938043</v>
      </c>
      <c r="AY17" s="15">
        <f t="shared" si="17"/>
        <v>-9.9172063336163685E-3</v>
      </c>
      <c r="AZ17" s="15">
        <f t="shared" si="17"/>
        <v>-0.13581920578683604</v>
      </c>
      <c r="BA17" s="15">
        <f t="shared" si="17"/>
        <v>-4.8471135068455573E-2</v>
      </c>
      <c r="BB17" s="15">
        <f t="shared" si="17"/>
        <v>0.11697019495928984</v>
      </c>
      <c r="BC17" s="15">
        <f t="shared" si="17"/>
        <v>-0.38990034143445262</v>
      </c>
      <c r="BD17" s="15">
        <f t="shared" si="17"/>
        <v>8.6504318288826876E-2</v>
      </c>
      <c r="BE17" s="15">
        <f t="shared" si="17"/>
        <v>-0.13079364796521631</v>
      </c>
      <c r="BF17" s="15">
        <f t="shared" si="17"/>
        <v>-3.7575635417581799E-2</v>
      </c>
      <c r="BG17" s="15">
        <f t="shared" si="17"/>
        <v>0.1052797680838613</v>
      </c>
      <c r="BH17" s="15">
        <f t="shared" si="17"/>
        <v>-0.32641663552767142</v>
      </c>
      <c r="BI17" s="15">
        <f t="shared" si="17"/>
        <v>-0.13149405903614131</v>
      </c>
      <c r="BJ17" s="15">
        <f t="shared" si="17"/>
        <v>2.2077650360387668E-2</v>
      </c>
      <c r="BK17" s="15">
        <f t="shared" si="17"/>
        <v>2.7253338299902286E-2</v>
      </c>
      <c r="BL17" s="15">
        <f t="shared" si="17"/>
        <v>-4.7570009785015355E-2</v>
      </c>
      <c r="BM17" s="15">
        <f t="shared" si="17"/>
        <v>0.40348339999873883</v>
      </c>
      <c r="BN17" s="15">
        <f t="shared" ref="BN17:CS17" si="18">BN3-BN4</f>
        <v>0.51532594565928069</v>
      </c>
      <c r="BO17" s="15">
        <f t="shared" si="18"/>
        <v>-0.54609149333872664</v>
      </c>
      <c r="BP17" s="15">
        <f t="shared" si="18"/>
        <v>0.33854336494742704</v>
      </c>
      <c r="BQ17" s="15">
        <f t="shared" si="18"/>
        <v>1.0208795196278719</v>
      </c>
      <c r="BR17" s="15">
        <f t="shared" si="18"/>
        <v>-0.21182657429050383</v>
      </c>
      <c r="BS17" s="15">
        <f t="shared" si="18"/>
        <v>-0.3495076271206683</v>
      </c>
      <c r="BT17" s="55">
        <f t="shared" si="18"/>
        <v>-0.25054415040004163</v>
      </c>
      <c r="BU17" s="15">
        <f t="shared" si="18"/>
        <v>-5.2058967085906294E-2</v>
      </c>
      <c r="BV17" s="15">
        <f t="shared" si="18"/>
        <v>-0.17177693395941368</v>
      </c>
      <c r="BW17" s="15">
        <f t="shared" si="18"/>
        <v>6.840168009512948E-2</v>
      </c>
      <c r="BX17" s="15">
        <f t="shared" si="18"/>
        <v>-0.58654265313241249</v>
      </c>
      <c r="BY17" s="15">
        <f t="shared" si="18"/>
        <v>-0.39707007426362129</v>
      </c>
      <c r="BZ17" s="15">
        <f t="shared" si="18"/>
        <v>2.0175587806812167E-2</v>
      </c>
      <c r="CA17" s="15">
        <f t="shared" si="18"/>
        <v>-0.21256855200489166</v>
      </c>
      <c r="CB17" s="15">
        <f t="shared" si="18"/>
        <v>-5.6232029155633967E-2</v>
      </c>
      <c r="CC17" s="15">
        <f t="shared" si="18"/>
        <v>-0.20201715567724099</v>
      </c>
      <c r="CD17" s="15">
        <f t="shared" si="18"/>
        <v>-0.41670204878888273</v>
      </c>
      <c r="CE17" s="15">
        <f t="shared" si="18"/>
        <v>3.7231387310186159E-2</v>
      </c>
      <c r="CF17" s="15">
        <f t="shared" si="18"/>
        <v>-0.26754302359073956</v>
      </c>
      <c r="CG17" s="15">
        <f t="shared" si="18"/>
        <v>-0.1478478485305692</v>
      </c>
      <c r="CH17" s="15">
        <f t="shared" si="18"/>
        <v>-0.35867391367654067</v>
      </c>
      <c r="CI17" s="15">
        <f t="shared" si="18"/>
        <v>7.4712267820981504E-2</v>
      </c>
      <c r="CJ17" s="15">
        <f t="shared" si="18"/>
        <v>-0.30593475874938392</v>
      </c>
      <c r="CK17" s="15">
        <f t="shared" si="18"/>
        <v>2.0291350300472244E-2</v>
      </c>
      <c r="CL17" s="15">
        <f t="shared" si="18"/>
        <v>-0.54085786032371752</v>
      </c>
      <c r="CM17" s="15">
        <f t="shared" si="18"/>
        <v>0.20733495714513983</v>
      </c>
      <c r="CN17" s="15">
        <f t="shared" si="18"/>
        <v>2.7634855218162002E-2</v>
      </c>
      <c r="CO17" s="15">
        <f t="shared" si="18"/>
        <v>0.69301716165276317</v>
      </c>
      <c r="CP17" s="15">
        <f t="shared" si="18"/>
        <v>0.14721413171443049</v>
      </c>
      <c r="CQ17" s="15">
        <f t="shared" si="18"/>
        <v>0.21157249082220331</v>
      </c>
      <c r="CR17" s="15">
        <f t="shared" si="18"/>
        <v>-8.1082880770801946E-2</v>
      </c>
      <c r="CS17" s="15">
        <f t="shared" si="18"/>
        <v>5.2597517761351908E-2</v>
      </c>
      <c r="CT17" s="15">
        <f t="shared" ref="CT17:DY17" si="19">CT3-CT4</f>
        <v>-0.13338342579439244</v>
      </c>
      <c r="CU17" s="15">
        <f t="shared" si="19"/>
        <v>-0.19872059292665512</v>
      </c>
      <c r="CV17" s="15">
        <f t="shared" si="19"/>
        <v>-1.1342144100558893E-2</v>
      </c>
      <c r="CW17" s="15">
        <f t="shared" si="19"/>
        <v>-0.29533894372460723</v>
      </c>
      <c r="CX17" s="15">
        <f t="shared" si="19"/>
        <v>7.6756069401703764E-2</v>
      </c>
      <c r="CY17" s="15">
        <f t="shared" si="19"/>
        <v>-0.55178321803585617</v>
      </c>
      <c r="CZ17" s="15">
        <f t="shared" si="19"/>
        <v>-0.14423446881911062</v>
      </c>
      <c r="DA17" s="15">
        <f t="shared" si="19"/>
        <v>0.51214897779284541</v>
      </c>
      <c r="DB17" s="15">
        <f t="shared" si="19"/>
        <v>-3.2857392837930766E-2</v>
      </c>
      <c r="DC17" s="15">
        <f t="shared" si="19"/>
        <v>0.92822208254006711</v>
      </c>
      <c r="DD17" s="15">
        <f t="shared" si="19"/>
        <v>7.3988605508884309E-2</v>
      </c>
      <c r="DE17" s="15">
        <f t="shared" si="19"/>
        <v>-0.10359654702546273</v>
      </c>
      <c r="DF17" s="15">
        <f t="shared" si="19"/>
        <v>-0.31571291229584719</v>
      </c>
      <c r="DG17" s="55">
        <f t="shared" si="19"/>
        <v>-0.25</v>
      </c>
      <c r="DH17" s="15">
        <f t="shared" si="19"/>
        <v>2.9999999999999916E-2</v>
      </c>
      <c r="DI17" s="15">
        <f t="shared" si="19"/>
        <v>0.25999999999999995</v>
      </c>
      <c r="DJ17" s="15">
        <f t="shared" si="19"/>
        <v>1.0000000000000009E-2</v>
      </c>
      <c r="DK17" s="15">
        <f t="shared" si="19"/>
        <v>-0.29000000000000004</v>
      </c>
      <c r="DL17" s="15">
        <f t="shared" si="19"/>
        <v>-8.0000000000000071E-2</v>
      </c>
      <c r="DM17" s="15">
        <f t="shared" si="19"/>
        <v>-0.35999999999999988</v>
      </c>
      <c r="DN17" s="15">
        <f t="shared" si="19"/>
        <v>-5.0000000000000044E-2</v>
      </c>
      <c r="DO17" s="15">
        <f t="shared" si="19"/>
        <v>2.0000000000000018E-2</v>
      </c>
      <c r="DP17" s="15">
        <f t="shared" si="19"/>
        <v>-0.17000000000000004</v>
      </c>
      <c r="DQ17" s="15">
        <f t="shared" si="19"/>
        <v>-0.26</v>
      </c>
      <c r="DR17" s="15">
        <f t="shared" si="19"/>
        <v>0.27</v>
      </c>
      <c r="DS17" s="15">
        <f t="shared" si="19"/>
        <v>-5.0000000000000044E-2</v>
      </c>
      <c r="DT17" s="15">
        <f t="shared" si="19"/>
        <v>0.51</v>
      </c>
      <c r="DU17" s="15">
        <f t="shared" si="19"/>
        <v>0</v>
      </c>
      <c r="DV17" s="15">
        <f t="shared" si="19"/>
        <v>-0.54</v>
      </c>
      <c r="DW17" s="15">
        <f t="shared" si="19"/>
        <v>-0.2699999999999998</v>
      </c>
      <c r="DX17" s="15">
        <f t="shared" si="19"/>
        <v>0.14000000000000012</v>
      </c>
      <c r="DY17" s="15">
        <f t="shared" si="19"/>
        <v>0.32000000000000006</v>
      </c>
      <c r="DZ17" s="55">
        <f t="shared" si="5"/>
        <v>-5.4984770489752505E-2</v>
      </c>
      <c r="EA17" s="15"/>
      <c r="EB17" s="1">
        <f t="shared" si="6"/>
        <v>0.29438166487929035</v>
      </c>
      <c r="ED17" s="1">
        <f t="shared" si="11"/>
        <v>-2.1131807426244453</v>
      </c>
      <c r="EF17" s="7" t="s">
        <v>179</v>
      </c>
    </row>
    <row r="18" spans="1:136" s="1" customFormat="1" x14ac:dyDescent="0.25">
      <c r="A18" s="7" t="s">
        <v>172</v>
      </c>
      <c r="B18" s="15">
        <f t="shared" ref="B18:AG18" si="20">B3-B5</f>
        <v>0.20329654811877279</v>
      </c>
      <c r="C18" s="15">
        <f t="shared" si="20"/>
        <v>0.10618922240013073</v>
      </c>
      <c r="D18" s="15">
        <f t="shared" si="20"/>
        <v>5.5340822714010696E-2</v>
      </c>
      <c r="E18" s="15">
        <f t="shared" si="20"/>
        <v>-0.27725220571894921</v>
      </c>
      <c r="F18" s="15">
        <f t="shared" si="20"/>
        <v>-0.67240270842953298</v>
      </c>
      <c r="G18" s="15">
        <f t="shared" si="20"/>
        <v>-0.10557585875849207</v>
      </c>
      <c r="H18" s="15">
        <f t="shared" si="20"/>
        <v>0.15073151175533001</v>
      </c>
      <c r="I18" s="15">
        <f t="shared" si="20"/>
        <v>-0.24342950612297276</v>
      </c>
      <c r="J18" s="15">
        <f t="shared" si="20"/>
        <v>3.1544481151080106E-2</v>
      </c>
      <c r="K18" s="15">
        <f t="shared" si="20"/>
        <v>-0.21142319392181641</v>
      </c>
      <c r="L18" s="15">
        <f t="shared" si="20"/>
        <v>0.44961814268807621</v>
      </c>
      <c r="M18" s="15">
        <f t="shared" si="20"/>
        <v>-0.80519018835034917</v>
      </c>
      <c r="N18" s="15">
        <f t="shared" si="20"/>
        <v>0.23087491442448055</v>
      </c>
      <c r="O18" s="15">
        <f t="shared" si="20"/>
        <v>0.30095353853065887</v>
      </c>
      <c r="P18" s="15">
        <f t="shared" si="20"/>
        <v>-0.35285021045362674</v>
      </c>
      <c r="Q18" s="15">
        <f t="shared" si="20"/>
        <v>-0.55599453683424815</v>
      </c>
      <c r="R18" s="15">
        <f t="shared" si="20"/>
        <v>-0.27207561101980471</v>
      </c>
      <c r="S18" s="15">
        <f t="shared" si="20"/>
        <v>8.7488033055917624E-2</v>
      </c>
      <c r="T18" s="15">
        <f t="shared" si="20"/>
        <v>-9.8885891469080389E-2</v>
      </c>
      <c r="U18" s="15">
        <f t="shared" si="20"/>
        <v>-0.12787017260071065</v>
      </c>
      <c r="V18" s="15">
        <f t="shared" si="20"/>
        <v>-0.25589131442995527</v>
      </c>
      <c r="W18" s="15">
        <f t="shared" si="20"/>
        <v>0.99883906953480173</v>
      </c>
      <c r="X18" s="15">
        <f t="shared" si="20"/>
        <v>-0.64762289482092417</v>
      </c>
      <c r="Y18" s="15">
        <f t="shared" si="20"/>
        <v>-0.23282728483594195</v>
      </c>
      <c r="Z18" s="15">
        <f t="shared" si="20"/>
        <v>-0.54497945251437174</v>
      </c>
      <c r="AA18" s="15">
        <f t="shared" si="20"/>
        <v>-0.2168492410624282</v>
      </c>
      <c r="AB18" s="15">
        <f t="shared" si="20"/>
        <v>0.60961551345614173</v>
      </c>
      <c r="AC18" s="15">
        <f t="shared" si="20"/>
        <v>-0.10686856859578414</v>
      </c>
      <c r="AD18" s="15">
        <f t="shared" si="20"/>
        <v>-0.28141290227172022</v>
      </c>
      <c r="AE18" s="15">
        <f t="shared" si="20"/>
        <v>0.22215685875344193</v>
      </c>
      <c r="AF18" s="15">
        <f t="shared" si="20"/>
        <v>-0.33908186551419983</v>
      </c>
      <c r="AG18" s="15">
        <f t="shared" si="20"/>
        <v>0.20883362138467609</v>
      </c>
      <c r="AH18" s="15">
        <f t="shared" ref="AH18:BM18" si="21">AH3-AH5</f>
        <v>-0.45794043222225833</v>
      </c>
      <c r="AI18" s="15">
        <f t="shared" si="21"/>
        <v>0.20470285726470205</v>
      </c>
      <c r="AJ18" s="15">
        <f t="shared" si="21"/>
        <v>-9.7944314693458212E-2</v>
      </c>
      <c r="AK18" s="15">
        <f t="shared" si="21"/>
        <v>-0.1569285104495054</v>
      </c>
      <c r="AL18" s="15">
        <f t="shared" si="21"/>
        <v>-0.37699740411954763</v>
      </c>
      <c r="AM18" s="15">
        <f t="shared" si="21"/>
        <v>0.26943290886212579</v>
      </c>
      <c r="AN18" s="15">
        <f t="shared" si="21"/>
        <v>-0.32969459289411285</v>
      </c>
      <c r="AO18" s="15">
        <f t="shared" si="21"/>
        <v>-0.1344057792380543</v>
      </c>
      <c r="AP18" s="15">
        <f t="shared" si="21"/>
        <v>0.60968982814219996</v>
      </c>
      <c r="AQ18" s="15">
        <f t="shared" si="21"/>
        <v>-0.33586861734653173</v>
      </c>
      <c r="AR18" s="15">
        <f t="shared" si="21"/>
        <v>-0.74483110453869328</v>
      </c>
      <c r="AS18" s="15">
        <f t="shared" si="21"/>
        <v>0.13722676215073698</v>
      </c>
      <c r="AT18" s="15">
        <f t="shared" si="21"/>
        <v>0.81275812030277739</v>
      </c>
      <c r="AU18" s="15">
        <f t="shared" si="21"/>
        <v>0.10070123865385605</v>
      </c>
      <c r="AV18" s="15">
        <f t="shared" si="21"/>
        <v>-8.3880561207253512E-2</v>
      </c>
      <c r="AW18" s="15">
        <f t="shared" si="21"/>
        <v>-0.15767824784940565</v>
      </c>
      <c r="AX18" s="15">
        <f t="shared" si="21"/>
        <v>-0.61965576864869043</v>
      </c>
      <c r="AY18" s="15">
        <f t="shared" si="21"/>
        <v>0.11033684513470499</v>
      </c>
      <c r="AZ18" s="15">
        <f t="shared" si="21"/>
        <v>3.3858949572946662E-2</v>
      </c>
      <c r="BA18" s="15">
        <f t="shared" si="21"/>
        <v>-6.1876990550263744E-2</v>
      </c>
      <c r="BB18" s="15">
        <f t="shared" si="21"/>
        <v>-0.12687166927685545</v>
      </c>
      <c r="BC18" s="15">
        <f t="shared" si="21"/>
        <v>-0.76858064500913426</v>
      </c>
      <c r="BD18" s="15">
        <f t="shared" si="21"/>
        <v>3.5505391109076356E-3</v>
      </c>
      <c r="BE18" s="15">
        <f t="shared" si="21"/>
        <v>0.10494843136326804</v>
      </c>
      <c r="BF18" s="15">
        <f t="shared" si="21"/>
        <v>-0.15287815061427001</v>
      </c>
      <c r="BG18" s="15">
        <f t="shared" si="21"/>
        <v>0.48688260788978033</v>
      </c>
      <c r="BH18" s="15">
        <f t="shared" si="21"/>
        <v>-0.84931828562537426</v>
      </c>
      <c r="BI18" s="15">
        <f t="shared" si="21"/>
        <v>-0.23686379876335772</v>
      </c>
      <c r="BJ18" s="15">
        <f t="shared" si="21"/>
        <v>0.37484681639903794</v>
      </c>
      <c r="BK18" s="15">
        <f t="shared" si="21"/>
        <v>7.6412250808906901E-2</v>
      </c>
      <c r="BL18" s="15">
        <f t="shared" si="21"/>
        <v>3.8029653313504941E-2</v>
      </c>
      <c r="BM18" s="15">
        <f t="shared" si="21"/>
        <v>-3.3580238845533739E-2</v>
      </c>
      <c r="BN18" s="15">
        <f t="shared" ref="BN18:CS18" si="22">BN3-BN5</f>
        <v>6.1600093452677362E-2</v>
      </c>
      <c r="BO18" s="15">
        <f t="shared" si="22"/>
        <v>-0.642740554676555</v>
      </c>
      <c r="BP18" s="15">
        <f t="shared" si="22"/>
        <v>0.80337962109679062</v>
      </c>
      <c r="BQ18" s="15">
        <f t="shared" si="22"/>
        <v>2.0974135406303742</v>
      </c>
      <c r="BR18" s="15">
        <f t="shared" si="22"/>
        <v>-0.40358108229913264</v>
      </c>
      <c r="BS18" s="15">
        <f t="shared" si="22"/>
        <v>-9.8328114799458133E-2</v>
      </c>
      <c r="BT18" s="55">
        <f t="shared" si="22"/>
        <v>-0.31868212787220207</v>
      </c>
      <c r="BU18" s="15">
        <f t="shared" si="22"/>
        <v>-7.6384414157271152E-2</v>
      </c>
      <c r="BV18" s="15">
        <f t="shared" si="22"/>
        <v>-0.18873010423132558</v>
      </c>
      <c r="BW18" s="15">
        <f t="shared" si="22"/>
        <v>-6.2408957730519132E-2</v>
      </c>
      <c r="BX18" s="15">
        <f t="shared" si="22"/>
        <v>-1.1166808884993686</v>
      </c>
      <c r="BY18" s="15">
        <f t="shared" si="22"/>
        <v>-0.30433514284762198</v>
      </c>
      <c r="BZ18" s="15">
        <f t="shared" si="22"/>
        <v>0.69153570684065224</v>
      </c>
      <c r="CA18" s="15">
        <f t="shared" si="22"/>
        <v>-0.51381317285075301</v>
      </c>
      <c r="CB18" s="15">
        <f t="shared" si="22"/>
        <v>-0.16899181564460353</v>
      </c>
      <c r="CC18" s="15">
        <f t="shared" si="22"/>
        <v>-0.29374571772434388</v>
      </c>
      <c r="CD18" s="15">
        <f t="shared" si="22"/>
        <v>-0.52456608390195747</v>
      </c>
      <c r="CE18" s="15">
        <f t="shared" si="22"/>
        <v>-5.9229921801635665E-3</v>
      </c>
      <c r="CF18" s="15">
        <f t="shared" si="22"/>
        <v>-1.1487209883708216E-2</v>
      </c>
      <c r="CG18" s="15">
        <f t="shared" si="22"/>
        <v>0.15337348818200666</v>
      </c>
      <c r="CH18" s="15">
        <f t="shared" si="22"/>
        <v>-0.50560310301033562</v>
      </c>
      <c r="CI18" s="15">
        <f t="shared" si="22"/>
        <v>-0.11771279911460697</v>
      </c>
      <c r="CJ18" s="15">
        <f t="shared" si="22"/>
        <v>-0.16310536209957738</v>
      </c>
      <c r="CK18" s="15">
        <f t="shared" si="22"/>
        <v>0.30916192791256003</v>
      </c>
      <c r="CL18" s="15">
        <f t="shared" si="22"/>
        <v>-0.96493138460491856</v>
      </c>
      <c r="CM18" s="15">
        <f t="shared" si="22"/>
        <v>0.19178380339747447</v>
      </c>
      <c r="CN18" s="15">
        <f t="shared" si="22"/>
        <v>0.16557083101112269</v>
      </c>
      <c r="CO18" s="15">
        <f t="shared" si="22"/>
        <v>1.0676490885923267</v>
      </c>
      <c r="CP18" s="15">
        <f t="shared" si="22"/>
        <v>1.1224384317509721</v>
      </c>
      <c r="CQ18" s="15">
        <f t="shared" si="22"/>
        <v>0.13597561006750647</v>
      </c>
      <c r="CR18" s="15">
        <f t="shared" si="22"/>
        <v>-0.12881202042662154</v>
      </c>
      <c r="CS18" s="15">
        <f t="shared" si="22"/>
        <v>3.2831950332400384E-2</v>
      </c>
      <c r="CT18" s="15">
        <f t="shared" ref="CT18:DY18" si="23">CT3-CT5</f>
        <v>-1.5527080490678857E-2</v>
      </c>
      <c r="CU18" s="15">
        <f t="shared" si="23"/>
        <v>-0.14395490771748842</v>
      </c>
      <c r="CV18" s="15">
        <f t="shared" si="23"/>
        <v>6.9408736489254386E-2</v>
      </c>
      <c r="CW18" s="15">
        <f t="shared" si="23"/>
        <v>-0.32700738450724787</v>
      </c>
      <c r="CX18" s="15">
        <f t="shared" si="23"/>
        <v>0.1244980726847521</v>
      </c>
      <c r="CY18" s="15">
        <f t="shared" si="23"/>
        <v>-0.13804490471515485</v>
      </c>
      <c r="CZ18" s="15">
        <f t="shared" si="23"/>
        <v>-0.71288032471839147</v>
      </c>
      <c r="DA18" s="15">
        <f t="shared" si="23"/>
        <v>0.87260990721498688</v>
      </c>
      <c r="DB18" s="15">
        <f t="shared" si="23"/>
        <v>-6.2980373020971925E-2</v>
      </c>
      <c r="DC18" s="15">
        <f t="shared" si="23"/>
        <v>0.16650524160034408</v>
      </c>
      <c r="DD18" s="15">
        <f t="shared" si="23"/>
        <v>-9.765493378524237E-2</v>
      </c>
      <c r="DE18" s="15">
        <f t="shared" si="23"/>
        <v>4.0919241083080093E-2</v>
      </c>
      <c r="DF18" s="15">
        <f t="shared" si="23"/>
        <v>-0.58065203778893137</v>
      </c>
      <c r="DG18" s="55">
        <f t="shared" si="23"/>
        <v>-0.27</v>
      </c>
      <c r="DH18" s="15">
        <f t="shared" si="23"/>
        <v>-2.0000000000000018E-2</v>
      </c>
      <c r="DI18" s="15">
        <f t="shared" si="23"/>
        <v>0.39999999999999997</v>
      </c>
      <c r="DJ18" s="15">
        <f t="shared" si="23"/>
        <v>-0.32000000000000006</v>
      </c>
      <c r="DK18" s="15">
        <f t="shared" si="23"/>
        <v>-0.3600000000000001</v>
      </c>
      <c r="DL18" s="15">
        <f t="shared" si="23"/>
        <v>7.9999999999999849E-2</v>
      </c>
      <c r="DM18" s="15">
        <f t="shared" si="23"/>
        <v>-0.2699999999999998</v>
      </c>
      <c r="DN18" s="15">
        <f t="shared" si="23"/>
        <v>-5.0000000000000044E-2</v>
      </c>
      <c r="DO18" s="15">
        <f t="shared" si="23"/>
        <v>0.26</v>
      </c>
      <c r="DP18" s="15">
        <f t="shared" si="23"/>
        <v>-0.35</v>
      </c>
      <c r="DQ18" s="15">
        <f t="shared" si="23"/>
        <v>-0.37999999999999989</v>
      </c>
      <c r="DR18" s="15">
        <f t="shared" si="23"/>
        <v>0.42000000000000004</v>
      </c>
      <c r="DS18" s="15">
        <f t="shared" si="23"/>
        <v>-7.0000000000000062E-2</v>
      </c>
      <c r="DT18" s="15">
        <f t="shared" si="23"/>
        <v>0.41</v>
      </c>
      <c r="DU18" s="15">
        <f t="shared" si="23"/>
        <v>5.0000000000000044E-2</v>
      </c>
      <c r="DV18" s="15">
        <f t="shared" si="23"/>
        <v>-1.0899999999999999</v>
      </c>
      <c r="DW18" s="15">
        <f t="shared" si="23"/>
        <v>-0.18999999999999972</v>
      </c>
      <c r="DX18" s="15">
        <f t="shared" si="23"/>
        <v>-3.0000000000000027E-2</v>
      </c>
      <c r="DY18" s="15">
        <f t="shared" si="23"/>
        <v>0.10000000000000009</v>
      </c>
      <c r="DZ18" s="55">
        <f t="shared" si="5"/>
        <v>-5.7172096372188314E-2</v>
      </c>
      <c r="EA18" s="15"/>
      <c r="EB18" s="1">
        <f t="shared" si="6"/>
        <v>0.44695481576306895</v>
      </c>
      <c r="ED18" s="1">
        <f t="shared" si="11"/>
        <v>-1.4471897601695984</v>
      </c>
      <c r="EF18" s="7" t="s">
        <v>180</v>
      </c>
    </row>
    <row r="19" spans="1:136" s="1" customFormat="1" x14ac:dyDescent="0.25">
      <c r="A19" s="7" t="s">
        <v>173</v>
      </c>
      <c r="B19" s="15">
        <f t="shared" ref="B19:AG19" si="24">B4-B5</f>
        <v>-2.4795197147413184E-2</v>
      </c>
      <c r="C19" s="15">
        <f t="shared" si="24"/>
        <v>9.74393891353596E-2</v>
      </c>
      <c r="D19" s="15">
        <f t="shared" si="24"/>
        <v>0.15095576190513998</v>
      </c>
      <c r="E19" s="15">
        <f t="shared" si="24"/>
        <v>0.1606769711706989</v>
      </c>
      <c r="F19" s="15">
        <f t="shared" si="24"/>
        <v>-0.3337350696345347</v>
      </c>
      <c r="G19" s="15">
        <f t="shared" si="24"/>
        <v>-9.1657504492261843E-3</v>
      </c>
      <c r="H19" s="15">
        <f t="shared" si="24"/>
        <v>0.21205658354295515</v>
      </c>
      <c r="I19" s="15">
        <f t="shared" si="24"/>
        <v>-0.13976140804309045</v>
      </c>
      <c r="J19" s="15">
        <f t="shared" si="24"/>
        <v>0.14665180299040659</v>
      </c>
      <c r="K19" s="15">
        <f t="shared" si="24"/>
        <v>-0.18774781738646185</v>
      </c>
      <c r="L19" s="15">
        <f t="shared" si="24"/>
        <v>0.30146672961474419</v>
      </c>
      <c r="M19" s="15">
        <f t="shared" si="24"/>
        <v>-0.13039245908925312</v>
      </c>
      <c r="N19" s="15">
        <f t="shared" si="24"/>
        <v>-1.228622458153622E-2</v>
      </c>
      <c r="O19" s="15">
        <f t="shared" si="24"/>
        <v>0.31825483566616308</v>
      </c>
      <c r="P19" s="15">
        <f t="shared" si="24"/>
        <v>-8.6695186794811807E-3</v>
      </c>
      <c r="Q19" s="15">
        <f t="shared" si="24"/>
        <v>-0.16019964182159296</v>
      </c>
      <c r="R19" s="15">
        <f t="shared" si="24"/>
        <v>-0.21928040275227323</v>
      </c>
      <c r="S19" s="15">
        <f t="shared" si="24"/>
        <v>-2.7161848983920073E-2</v>
      </c>
      <c r="T19" s="15">
        <f t="shared" si="24"/>
        <v>0.15258253352177026</v>
      </c>
      <c r="U19" s="15">
        <f t="shared" si="24"/>
        <v>-1.7307025907804308E-2</v>
      </c>
      <c r="V19" s="15">
        <f t="shared" si="24"/>
        <v>-0.13845866827477704</v>
      </c>
      <c r="W19" s="15">
        <f t="shared" si="24"/>
        <v>0.41670049173207929</v>
      </c>
      <c r="X19" s="15">
        <f t="shared" si="24"/>
        <v>-0.42271495594955333</v>
      </c>
      <c r="Y19" s="15">
        <f t="shared" si="24"/>
        <v>-4.6541305597853078E-2</v>
      </c>
      <c r="Z19" s="15">
        <f t="shared" si="24"/>
        <v>-0.10340021089738483</v>
      </c>
      <c r="AA19" s="15">
        <f t="shared" si="24"/>
        <v>-5.2429455928370672E-2</v>
      </c>
      <c r="AB19" s="15">
        <f t="shared" si="24"/>
        <v>0.29649828782702714</v>
      </c>
      <c r="AC19" s="15">
        <f t="shared" si="24"/>
        <v>0.14794033627374659</v>
      </c>
      <c r="AD19" s="15">
        <f t="shared" si="24"/>
        <v>-0.19954442163283481</v>
      </c>
      <c r="AE19" s="15">
        <f t="shared" si="24"/>
        <v>2.373763296401421E-2</v>
      </c>
      <c r="AF19" s="15">
        <f t="shared" si="24"/>
        <v>-0.21262462564569173</v>
      </c>
      <c r="AG19" s="15">
        <f t="shared" si="24"/>
        <v>0.16475636520020231</v>
      </c>
      <c r="AH19" s="15">
        <f t="shared" ref="AH19:BM19" si="25">AH4-AH5</f>
        <v>-0.15977795013375196</v>
      </c>
      <c r="AI19" s="15">
        <f t="shared" si="25"/>
        <v>0.35487875140151559</v>
      </c>
      <c r="AJ19" s="15">
        <f t="shared" si="25"/>
        <v>-2.8820182142001993E-2</v>
      </c>
      <c r="AK19" s="15">
        <f t="shared" si="25"/>
        <v>8.657689426719517E-2</v>
      </c>
      <c r="AL19" s="15">
        <f t="shared" si="25"/>
        <v>-0.3132155131719484</v>
      </c>
      <c r="AM19" s="15">
        <f t="shared" si="25"/>
        <v>0.33543021090144298</v>
      </c>
      <c r="AN19" s="15">
        <f t="shared" si="25"/>
        <v>-6.3409154209733254E-2</v>
      </c>
      <c r="AO19" s="15">
        <f t="shared" si="25"/>
        <v>-4.290009448444293E-2</v>
      </c>
      <c r="AP19" s="15">
        <f t="shared" si="25"/>
        <v>-5.5903708782744976E-2</v>
      </c>
      <c r="AQ19" s="15">
        <f t="shared" si="25"/>
        <v>0.19435206562549157</v>
      </c>
      <c r="AR19" s="15">
        <f t="shared" si="25"/>
        <v>-0.42808475957847558</v>
      </c>
      <c r="AS19" s="15">
        <f t="shared" si="25"/>
        <v>5.9929996668048657E-2</v>
      </c>
      <c r="AT19" s="15">
        <f t="shared" si="25"/>
        <v>0.2338303335937017</v>
      </c>
      <c r="AU19" s="15">
        <f t="shared" si="25"/>
        <v>0.10187340685641244</v>
      </c>
      <c r="AV19" s="15">
        <f t="shared" si="25"/>
        <v>-0.36641782728197991</v>
      </c>
      <c r="AW19" s="15">
        <f t="shared" si="25"/>
        <v>-8.1302286979240801E-2</v>
      </c>
      <c r="AX19" s="15">
        <f t="shared" si="25"/>
        <v>-0.15899566424931</v>
      </c>
      <c r="AY19" s="15">
        <f t="shared" si="25"/>
        <v>0.12025405146832135</v>
      </c>
      <c r="AZ19" s="15">
        <f t="shared" si="25"/>
        <v>0.1696781553597827</v>
      </c>
      <c r="BA19" s="15">
        <f t="shared" si="25"/>
        <v>-1.3405855481808171E-2</v>
      </c>
      <c r="BB19" s="15">
        <f t="shared" si="25"/>
        <v>-0.24384186423614529</v>
      </c>
      <c r="BC19" s="15">
        <f t="shared" si="25"/>
        <v>-0.37868030357468163</v>
      </c>
      <c r="BD19" s="15">
        <f t="shared" si="25"/>
        <v>-8.295377917791924E-2</v>
      </c>
      <c r="BE19" s="15">
        <f t="shared" si="25"/>
        <v>0.23574207932848434</v>
      </c>
      <c r="BF19" s="15">
        <f t="shared" si="25"/>
        <v>-0.11530251519668822</v>
      </c>
      <c r="BG19" s="15">
        <f t="shared" si="25"/>
        <v>0.38160283980591903</v>
      </c>
      <c r="BH19" s="15">
        <f t="shared" si="25"/>
        <v>-0.52290165009770284</v>
      </c>
      <c r="BI19" s="15">
        <f t="shared" si="25"/>
        <v>-0.10536973972721642</v>
      </c>
      <c r="BJ19" s="15">
        <f t="shared" si="25"/>
        <v>0.35276916603865027</v>
      </c>
      <c r="BK19" s="15">
        <f t="shared" si="25"/>
        <v>4.9158912509004615E-2</v>
      </c>
      <c r="BL19" s="15">
        <f t="shared" si="25"/>
        <v>8.5599663098520296E-2</v>
      </c>
      <c r="BM19" s="15">
        <f t="shared" si="25"/>
        <v>-0.43706363884427257</v>
      </c>
      <c r="BN19" s="15">
        <f t="shared" ref="BN19:CS19" si="26">BN4-BN5</f>
        <v>-0.45372585220660333</v>
      </c>
      <c r="BO19" s="15">
        <f t="shared" si="26"/>
        <v>-9.6649061337828357E-2</v>
      </c>
      <c r="BP19" s="15">
        <f t="shared" si="26"/>
        <v>0.46483625614936358</v>
      </c>
      <c r="BQ19" s="15">
        <f t="shared" si="26"/>
        <v>1.0765340210025021</v>
      </c>
      <c r="BR19" s="15">
        <f t="shared" si="26"/>
        <v>-0.19175450800862881</v>
      </c>
      <c r="BS19" s="15">
        <f t="shared" si="26"/>
        <v>0.25117951232121016</v>
      </c>
      <c r="BT19" s="55">
        <f t="shared" si="26"/>
        <v>-6.8137977472160438E-2</v>
      </c>
      <c r="BU19" s="15">
        <f t="shared" si="26"/>
        <v>-2.4325447071364859E-2</v>
      </c>
      <c r="BV19" s="15">
        <f t="shared" si="26"/>
        <v>-1.6953170271911899E-2</v>
      </c>
      <c r="BW19" s="15">
        <f t="shared" si="26"/>
        <v>-0.13081063782564861</v>
      </c>
      <c r="BX19" s="15">
        <f t="shared" si="26"/>
        <v>-0.53013823536695615</v>
      </c>
      <c r="BY19" s="15">
        <f t="shared" si="26"/>
        <v>9.2734931415999311E-2</v>
      </c>
      <c r="BZ19" s="15">
        <f t="shared" si="26"/>
        <v>0.67136011903384007</v>
      </c>
      <c r="CA19" s="15">
        <f t="shared" si="26"/>
        <v>-0.30124462084586134</v>
      </c>
      <c r="CB19" s="15">
        <f t="shared" si="26"/>
        <v>-0.11275978648896956</v>
      </c>
      <c r="CC19" s="15">
        <f t="shared" si="26"/>
        <v>-9.1728562047102891E-2</v>
      </c>
      <c r="CD19" s="15">
        <f t="shared" si="26"/>
        <v>-0.10786403511307474</v>
      </c>
      <c r="CE19" s="15">
        <f t="shared" si="26"/>
        <v>-4.3154379490349726E-2</v>
      </c>
      <c r="CF19" s="15">
        <f t="shared" si="26"/>
        <v>0.25605581370703134</v>
      </c>
      <c r="CG19" s="15">
        <f t="shared" si="26"/>
        <v>0.30122133671257589</v>
      </c>
      <c r="CH19" s="15">
        <f t="shared" si="26"/>
        <v>-0.14692918933379495</v>
      </c>
      <c r="CI19" s="15">
        <f t="shared" si="26"/>
        <v>-0.19242506693558847</v>
      </c>
      <c r="CJ19" s="15">
        <f t="shared" si="26"/>
        <v>0.14282939664980654</v>
      </c>
      <c r="CK19" s="15">
        <f t="shared" si="26"/>
        <v>0.28887057761208779</v>
      </c>
      <c r="CL19" s="15">
        <f t="shared" si="26"/>
        <v>-0.42407352428120104</v>
      </c>
      <c r="CM19" s="15">
        <f t="shared" si="26"/>
        <v>-1.5551153747665358E-2</v>
      </c>
      <c r="CN19" s="15">
        <f t="shared" si="26"/>
        <v>0.13793597579296069</v>
      </c>
      <c r="CO19" s="15">
        <f t="shared" si="26"/>
        <v>0.37463192693956343</v>
      </c>
      <c r="CP19" s="15">
        <f t="shared" si="26"/>
        <v>0.97522430003654148</v>
      </c>
      <c r="CQ19" s="15">
        <f t="shared" si="26"/>
        <v>-7.5596880754696838E-2</v>
      </c>
      <c r="CR19" s="15">
        <f t="shared" si="26"/>
        <v>-4.7729139655819597E-2</v>
      </c>
      <c r="CS19" s="15">
        <f t="shared" si="26"/>
        <v>-1.9765567428951525E-2</v>
      </c>
      <c r="CT19" s="15">
        <f t="shared" ref="CT19:DY19" si="27">CT4-CT5</f>
        <v>0.11785634530371358</v>
      </c>
      <c r="CU19" s="15">
        <f t="shared" si="27"/>
        <v>5.4765685209166692E-2</v>
      </c>
      <c r="CV19" s="15">
        <f t="shared" si="27"/>
        <v>8.0750880589813279E-2</v>
      </c>
      <c r="CW19" s="15">
        <f t="shared" si="27"/>
        <v>-3.1668440782640639E-2</v>
      </c>
      <c r="CX19" s="15">
        <f t="shared" si="27"/>
        <v>4.774200328304834E-2</v>
      </c>
      <c r="CY19" s="15">
        <f t="shared" si="27"/>
        <v>0.41373831332070132</v>
      </c>
      <c r="CZ19" s="15">
        <f t="shared" si="27"/>
        <v>-0.56864585589928085</v>
      </c>
      <c r="DA19" s="15">
        <f t="shared" si="27"/>
        <v>0.36046092942214142</v>
      </c>
      <c r="DB19" s="15">
        <f t="shared" si="27"/>
        <v>-3.0122980183041159E-2</v>
      </c>
      <c r="DC19" s="15">
        <f t="shared" si="27"/>
        <v>-0.76171684093972303</v>
      </c>
      <c r="DD19" s="15">
        <f t="shared" si="27"/>
        <v>-0.17164353929412668</v>
      </c>
      <c r="DE19" s="15">
        <f t="shared" si="27"/>
        <v>0.14451578810854282</v>
      </c>
      <c r="DF19" s="15">
        <f t="shared" si="27"/>
        <v>-0.26493912549308418</v>
      </c>
      <c r="DG19" s="55">
        <f t="shared" si="27"/>
        <v>-2.0000000000000018E-2</v>
      </c>
      <c r="DH19" s="15">
        <f t="shared" si="27"/>
        <v>-4.9999999999999933E-2</v>
      </c>
      <c r="DI19" s="15">
        <f t="shared" si="27"/>
        <v>0.14000000000000001</v>
      </c>
      <c r="DJ19" s="15">
        <f t="shared" si="27"/>
        <v>-0.33000000000000007</v>
      </c>
      <c r="DK19" s="15">
        <f t="shared" si="27"/>
        <v>-7.0000000000000062E-2</v>
      </c>
      <c r="DL19" s="15">
        <f t="shared" si="27"/>
        <v>0.15999999999999992</v>
      </c>
      <c r="DM19" s="15">
        <f t="shared" si="27"/>
        <v>9.000000000000008E-2</v>
      </c>
      <c r="DN19" s="15">
        <f t="shared" si="27"/>
        <v>0</v>
      </c>
      <c r="DO19" s="15">
        <f t="shared" si="27"/>
        <v>0.24</v>
      </c>
      <c r="DP19" s="15">
        <f t="shared" si="27"/>
        <v>-0.17999999999999994</v>
      </c>
      <c r="DQ19" s="15">
        <f t="shared" si="27"/>
        <v>-0.11999999999999988</v>
      </c>
      <c r="DR19" s="15">
        <f t="shared" si="27"/>
        <v>0.15000000000000002</v>
      </c>
      <c r="DS19" s="15">
        <f t="shared" si="27"/>
        <v>-2.0000000000000018E-2</v>
      </c>
      <c r="DT19" s="15">
        <f t="shared" si="27"/>
        <v>-0.10000000000000003</v>
      </c>
      <c r="DU19" s="15">
        <f t="shared" si="27"/>
        <v>5.0000000000000044E-2</v>
      </c>
      <c r="DV19" s="15">
        <f t="shared" si="27"/>
        <v>-0.54999999999999982</v>
      </c>
      <c r="DW19" s="15">
        <f t="shared" si="27"/>
        <v>8.0000000000000071E-2</v>
      </c>
      <c r="DX19" s="15">
        <f t="shared" si="27"/>
        <v>-0.17000000000000015</v>
      </c>
      <c r="DY19" s="15">
        <f t="shared" si="27"/>
        <v>-0.21999999999999997</v>
      </c>
      <c r="DZ19" s="55">
        <f t="shared" si="5"/>
        <v>-2.187325882435814E-3</v>
      </c>
      <c r="EA19" s="15"/>
      <c r="EB19" s="1">
        <f t="shared" si="6"/>
        <v>0.27155835730779693</v>
      </c>
      <c r="ED19" s="1">
        <f t="shared" si="11"/>
        <v>-9.1128727068098547E-2</v>
      </c>
      <c r="EF19" s="7" t="s">
        <v>180</v>
      </c>
    </row>
    <row r="22" spans="1:136" x14ac:dyDescent="0.25">
      <c r="CS22" t="s">
        <v>212</v>
      </c>
    </row>
    <row r="23" spans="1:136" x14ac:dyDescent="0.25">
      <c r="CI23" t="s">
        <v>206</v>
      </c>
      <c r="CS23" t="s">
        <v>204</v>
      </c>
      <c r="DG23" s="57" t="s">
        <v>154</v>
      </c>
    </row>
    <row r="24" spans="1:136" ht="15.75" thickBot="1" x14ac:dyDescent="0.3">
      <c r="CI24" t="s">
        <v>207</v>
      </c>
    </row>
    <row r="25" spans="1:136" x14ac:dyDescent="0.25">
      <c r="CI25" t="s">
        <v>208</v>
      </c>
      <c r="CS25" s="77"/>
      <c r="CT25" s="72" t="s">
        <v>78</v>
      </c>
      <c r="CU25" s="73" t="s">
        <v>79</v>
      </c>
      <c r="CV25" s="72" t="s">
        <v>78</v>
      </c>
      <c r="CW25" s="73" t="s">
        <v>80</v>
      </c>
      <c r="CX25" s="72" t="s">
        <v>78</v>
      </c>
      <c r="CY25" s="73" t="s">
        <v>81</v>
      </c>
      <c r="CZ25" s="72" t="s">
        <v>79</v>
      </c>
      <c r="DA25" s="73" t="s">
        <v>80</v>
      </c>
      <c r="DB25" s="72" t="s">
        <v>79</v>
      </c>
      <c r="DC25" s="73" t="s">
        <v>81</v>
      </c>
      <c r="DD25" s="72" t="s">
        <v>80</v>
      </c>
      <c r="DE25" s="73" t="s">
        <v>81</v>
      </c>
    </row>
    <row r="26" spans="1:136" x14ac:dyDescent="0.25">
      <c r="CI26" t="s">
        <v>209</v>
      </c>
      <c r="CS26" s="78" t="s">
        <v>185</v>
      </c>
      <c r="CT26" s="80">
        <v>0.87285366356059457</v>
      </c>
      <c r="CU26" s="81">
        <v>0.95779961555072957</v>
      </c>
      <c r="CV26" s="80">
        <v>0.87285366356059457</v>
      </c>
      <c r="CW26" s="81">
        <v>1.0127843860404819</v>
      </c>
      <c r="CX26" s="80">
        <v>0.87285366356059457</v>
      </c>
      <c r="CY26" s="81">
        <v>1.0149717119229176</v>
      </c>
      <c r="CZ26" s="80">
        <v>0.95779961555072957</v>
      </c>
      <c r="DA26" s="81">
        <v>1.0127843860404819</v>
      </c>
      <c r="DB26" s="80">
        <v>0.95779961555072957</v>
      </c>
      <c r="DC26" s="81">
        <v>1.0149717119229176</v>
      </c>
      <c r="DD26" s="80">
        <v>1.0127843860404819</v>
      </c>
      <c r="DE26" s="81">
        <v>1.0149717119229176</v>
      </c>
    </row>
    <row r="27" spans="1:136" x14ac:dyDescent="0.25">
      <c r="I27" s="70"/>
      <c r="J27" s="70"/>
      <c r="CS27" s="78" t="s">
        <v>197</v>
      </c>
      <c r="CT27" s="80">
        <v>0.1496284089875754</v>
      </c>
      <c r="CU27" s="81">
        <v>0.22985232317576132</v>
      </c>
      <c r="CV27" s="80">
        <v>0.1496284089875754</v>
      </c>
      <c r="CW27" s="81">
        <v>0.30993938288774714</v>
      </c>
      <c r="CX27" s="80">
        <v>0.1496284089875754</v>
      </c>
      <c r="CY27" s="81">
        <v>0.49112719802225457</v>
      </c>
      <c r="CZ27" s="80">
        <v>0.22985232317576132</v>
      </c>
      <c r="DA27" s="81">
        <v>0.30993938288774714</v>
      </c>
      <c r="DB27" s="80">
        <v>0.22985232317576132</v>
      </c>
      <c r="DC27" s="81">
        <v>0.49112719802225457</v>
      </c>
      <c r="DD27" s="80">
        <v>0.30993938288774714</v>
      </c>
      <c r="DE27" s="81">
        <v>0.49112719802225457</v>
      </c>
    </row>
    <row r="28" spans="1:136" x14ac:dyDescent="0.25">
      <c r="CS28" s="78" t="s">
        <v>187</v>
      </c>
      <c r="CT28" s="74">
        <v>128</v>
      </c>
      <c r="CU28" s="75">
        <v>128</v>
      </c>
      <c r="CV28" s="74">
        <v>128</v>
      </c>
      <c r="CW28" s="75">
        <v>128</v>
      </c>
      <c r="CX28" s="74">
        <v>128</v>
      </c>
      <c r="CY28" s="75">
        <v>128</v>
      </c>
      <c r="CZ28" s="74">
        <v>128</v>
      </c>
      <c r="DA28" s="75">
        <v>128</v>
      </c>
      <c r="DB28" s="74">
        <v>128</v>
      </c>
      <c r="DC28" s="75">
        <v>128</v>
      </c>
      <c r="DD28" s="74">
        <v>128</v>
      </c>
      <c r="DE28" s="75">
        <v>128</v>
      </c>
    </row>
    <row r="29" spans="1:136" x14ac:dyDescent="0.25">
      <c r="CS29" s="78" t="s">
        <v>205</v>
      </c>
      <c r="CT29" s="80">
        <v>0.88804980037717873</v>
      </c>
      <c r="CU29" s="81"/>
      <c r="CV29" s="80">
        <v>0.73939380573584512</v>
      </c>
      <c r="CW29" s="81"/>
      <c r="CX29" s="80">
        <v>0.66784509983396789</v>
      </c>
      <c r="CY29" s="81"/>
      <c r="CZ29" s="80">
        <v>0.84885025533192393</v>
      </c>
      <c r="DA29" s="81"/>
      <c r="DB29" s="80">
        <v>0.77564333282506415</v>
      </c>
      <c r="DC29" s="81"/>
      <c r="DD29" s="80">
        <v>0.93209834257610835</v>
      </c>
      <c r="DE29" s="75"/>
    </row>
    <row r="30" spans="1:136" x14ac:dyDescent="0.25">
      <c r="CS30" s="78" t="s">
        <v>188</v>
      </c>
      <c r="CT30" s="74">
        <v>0</v>
      </c>
      <c r="CU30" s="75"/>
      <c r="CV30" s="74">
        <v>0</v>
      </c>
      <c r="CW30" s="75"/>
      <c r="CX30" s="74">
        <v>0</v>
      </c>
      <c r="CY30" s="75"/>
      <c r="CZ30" s="74">
        <v>0</v>
      </c>
      <c r="DA30" s="75"/>
      <c r="DB30" s="74">
        <v>0</v>
      </c>
      <c r="DC30" s="75"/>
      <c r="DD30" s="74">
        <v>0</v>
      </c>
      <c r="DE30" s="75"/>
    </row>
    <row r="31" spans="1:136" x14ac:dyDescent="0.25">
      <c r="CS31" s="78" t="s">
        <v>198</v>
      </c>
      <c r="CT31" s="74">
        <v>127</v>
      </c>
      <c r="CU31" s="75"/>
      <c r="CV31" s="74">
        <v>127</v>
      </c>
      <c r="CW31" s="75"/>
      <c r="CX31" s="74">
        <v>127</v>
      </c>
      <c r="CY31" s="75"/>
      <c r="CZ31" s="74">
        <v>127</v>
      </c>
      <c r="DA31" s="75"/>
      <c r="DB31" s="74">
        <v>127</v>
      </c>
      <c r="DC31" s="75"/>
      <c r="DD31" s="74">
        <v>127</v>
      </c>
      <c r="DE31" s="75"/>
    </row>
    <row r="32" spans="1:136" x14ac:dyDescent="0.25">
      <c r="CS32" s="78" t="s">
        <v>199</v>
      </c>
      <c r="CT32" s="82">
        <v>-4.293691081048622</v>
      </c>
      <c r="CU32" s="83"/>
      <c r="CV32" s="82">
        <v>-4.2144258310783789</v>
      </c>
      <c r="CW32" s="83"/>
      <c r="CX32" s="82">
        <v>-3.0458473654187519</v>
      </c>
      <c r="CY32" s="83"/>
      <c r="CZ32" s="82">
        <v>-2.1131807426244453</v>
      </c>
      <c r="DA32" s="83"/>
      <c r="DB32" s="82">
        <v>-1.4471897601695984</v>
      </c>
      <c r="DC32" s="83"/>
      <c r="DD32" s="82">
        <v>-9.1128727068098547E-2</v>
      </c>
      <c r="DE32" s="75"/>
    </row>
    <row r="33" spans="72:130" s="112" customFormat="1" x14ac:dyDescent="0.25">
      <c r="BT33" s="111"/>
      <c r="CS33" s="113" t="s">
        <v>200</v>
      </c>
      <c r="CT33" s="114">
        <v>1.7291720619503767E-5</v>
      </c>
      <c r="CU33" s="115"/>
      <c r="CV33" s="114">
        <v>2.3571702367310141E-5</v>
      </c>
      <c r="CW33" s="115"/>
      <c r="CX33" s="114">
        <v>1.4110834957629952E-3</v>
      </c>
      <c r="CY33" s="115"/>
      <c r="CZ33" s="114">
        <v>1.8271083028350937E-2</v>
      </c>
      <c r="DA33" s="115"/>
      <c r="DB33" s="114">
        <v>7.515383060551159E-2</v>
      </c>
      <c r="DC33" s="115"/>
      <c r="DD33" s="114">
        <v>0.46376694200405788</v>
      </c>
      <c r="DE33" s="116"/>
      <c r="DG33" s="111"/>
      <c r="DZ33" s="111"/>
    </row>
    <row r="34" spans="72:130" x14ac:dyDescent="0.25">
      <c r="CS34" s="78" t="s">
        <v>201</v>
      </c>
      <c r="CT34" s="82">
        <v>1.6569403435420673</v>
      </c>
      <c r="CU34" s="83"/>
      <c r="CV34" s="82">
        <v>1.6569403435420673</v>
      </c>
      <c r="CW34" s="83"/>
      <c r="CX34" s="82">
        <v>1.6569403435420673</v>
      </c>
      <c r="CY34" s="83"/>
      <c r="CZ34" s="82">
        <v>1.6569403435420673</v>
      </c>
      <c r="DA34" s="83"/>
      <c r="DB34" s="82">
        <v>1.6569403435420673</v>
      </c>
      <c r="DC34" s="83"/>
      <c r="DD34" s="82">
        <v>1.6569403435420673</v>
      </c>
      <c r="DE34" s="75"/>
    </row>
    <row r="35" spans="72:130" s="112" customFormat="1" x14ac:dyDescent="0.25">
      <c r="BT35" s="111"/>
      <c r="CS35" s="113" t="s">
        <v>202</v>
      </c>
      <c r="CT35" s="114">
        <v>3.4583441239007534E-5</v>
      </c>
      <c r="CU35" s="115"/>
      <c r="CV35" s="114">
        <v>4.7143404734620282E-5</v>
      </c>
      <c r="CW35" s="115"/>
      <c r="CX35" s="114">
        <v>2.8221669915259903E-3</v>
      </c>
      <c r="CY35" s="115"/>
      <c r="CZ35" s="114">
        <v>3.6542166056701873E-2</v>
      </c>
      <c r="DA35" s="115"/>
      <c r="DB35" s="114">
        <v>0.15030766121102318</v>
      </c>
      <c r="DC35" s="115"/>
      <c r="DD35" s="114">
        <v>0.92753388400811576</v>
      </c>
      <c r="DE35" s="116"/>
      <c r="DG35" s="111"/>
      <c r="DZ35" s="111"/>
    </row>
    <row r="36" spans="72:130" ht="15.75" thickBot="1" x14ac:dyDescent="0.3">
      <c r="CS36" s="79" t="s">
        <v>203</v>
      </c>
      <c r="CT36" s="84">
        <v>1.9788195347028543</v>
      </c>
      <c r="CU36" s="85"/>
      <c r="CV36" s="84">
        <v>1.9788195347028543</v>
      </c>
      <c r="CW36" s="85"/>
      <c r="CX36" s="84">
        <v>1.9788195347028543</v>
      </c>
      <c r="CY36" s="85"/>
      <c r="CZ36" s="84">
        <v>1.9788195347028543</v>
      </c>
      <c r="DA36" s="85"/>
      <c r="DB36" s="84">
        <v>1.9788195347028543</v>
      </c>
      <c r="DC36" s="85"/>
      <c r="DD36" s="84">
        <v>1.9788195347028543</v>
      </c>
      <c r="DE36" s="76"/>
    </row>
    <row r="39" spans="72:130" x14ac:dyDescent="0.25">
      <c r="CS39" t="s">
        <v>204</v>
      </c>
    </row>
    <row r="40" spans="72:130" ht="15.75" thickBot="1" x14ac:dyDescent="0.3"/>
    <row r="41" spans="72:130" x14ac:dyDescent="0.25">
      <c r="CS41" s="68"/>
      <c r="CT41" s="68" t="s">
        <v>78</v>
      </c>
      <c r="CU41" s="68" t="s">
        <v>80</v>
      </c>
    </row>
    <row r="42" spans="72:130" x14ac:dyDescent="0.25">
      <c r="CS42" s="22" t="s">
        <v>185</v>
      </c>
      <c r="CT42" s="22">
        <v>0.87285366356059457</v>
      </c>
      <c r="CU42" s="22">
        <v>1.0127843860404819</v>
      </c>
    </row>
    <row r="43" spans="72:130" x14ac:dyDescent="0.25">
      <c r="CS43" s="22" t="s">
        <v>197</v>
      </c>
      <c r="CT43" s="22">
        <v>0.1496284089875754</v>
      </c>
      <c r="CU43" s="22">
        <v>0.30993938288774714</v>
      </c>
    </row>
    <row r="44" spans="72:130" x14ac:dyDescent="0.25">
      <c r="CS44" s="22" t="s">
        <v>187</v>
      </c>
      <c r="CT44" s="22">
        <v>128</v>
      </c>
      <c r="CU44" s="22">
        <v>128</v>
      </c>
    </row>
    <row r="45" spans="72:130" x14ac:dyDescent="0.25">
      <c r="CS45" s="22" t="s">
        <v>205</v>
      </c>
      <c r="CT45" s="22">
        <v>0.73939380573584512</v>
      </c>
      <c r="CU45" s="22"/>
    </row>
    <row r="46" spans="72:130" x14ac:dyDescent="0.25">
      <c r="CS46" s="22" t="s">
        <v>188</v>
      </c>
      <c r="CT46" s="22">
        <v>0</v>
      </c>
      <c r="CU46" s="22"/>
    </row>
    <row r="47" spans="72:130" x14ac:dyDescent="0.25">
      <c r="CS47" s="22" t="s">
        <v>198</v>
      </c>
      <c r="CT47" s="22">
        <v>127</v>
      </c>
      <c r="CU47" s="22"/>
    </row>
    <row r="48" spans="72:130" x14ac:dyDescent="0.25">
      <c r="CS48" s="22" t="s">
        <v>199</v>
      </c>
      <c r="CT48" s="22">
        <v>-4.2144258310783789</v>
      </c>
      <c r="CU48" s="22"/>
    </row>
    <row r="49" spans="97:134" x14ac:dyDescent="0.25">
      <c r="CS49" s="22" t="s">
        <v>200</v>
      </c>
      <c r="CT49" s="22">
        <v>2.3571702367310141E-5</v>
      </c>
      <c r="CU49" s="22"/>
      <c r="DU49" t="s">
        <v>193</v>
      </c>
    </row>
    <row r="50" spans="97:134" x14ac:dyDescent="0.25">
      <c r="CS50" s="22" t="s">
        <v>201</v>
      </c>
      <c r="CT50" s="22">
        <v>1.6569403435420673</v>
      </c>
      <c r="CU50" s="22"/>
      <c r="DQ50" t="s">
        <v>181</v>
      </c>
      <c r="DR50">
        <v>1.51</v>
      </c>
      <c r="DS50">
        <v>1.57</v>
      </c>
      <c r="DT50">
        <v>1.78</v>
      </c>
      <c r="DU50">
        <f>_xlfn.VAR.S(DR50:DT50)</f>
        <v>2.01E-2</v>
      </c>
    </row>
    <row r="51" spans="97:134" x14ac:dyDescent="0.25">
      <c r="CS51" s="22" t="s">
        <v>202</v>
      </c>
      <c r="CT51" s="71">
        <v>4.7143404734620282E-5</v>
      </c>
      <c r="CU51" s="22"/>
      <c r="DQ51" t="s">
        <v>176</v>
      </c>
      <c r="DR51">
        <v>1.75</v>
      </c>
      <c r="DS51">
        <v>1.82</v>
      </c>
      <c r="DT51">
        <v>1.78</v>
      </c>
      <c r="DU51">
        <f>_xlfn.VAR.S(DR51:DT51)</f>
        <v>1.2333333333333354E-3</v>
      </c>
    </row>
    <row r="52" spans="97:134" ht="15.75" thickBot="1" x14ac:dyDescent="0.3">
      <c r="CS52" s="67" t="s">
        <v>203</v>
      </c>
      <c r="CT52" s="67">
        <v>1.9788195347028543</v>
      </c>
      <c r="CU52" s="67"/>
      <c r="DU52" t="s">
        <v>194</v>
      </c>
      <c r="DV52" t="s">
        <v>195</v>
      </c>
    </row>
    <row r="53" spans="97:134" x14ac:dyDescent="0.25">
      <c r="DR53">
        <f t="shared" ref="DR53:DT53" si="28">DR50-DR51</f>
        <v>-0.24</v>
      </c>
      <c r="DS53">
        <f t="shared" si="28"/>
        <v>-0.25</v>
      </c>
      <c r="DT53">
        <f t="shared" si="28"/>
        <v>0</v>
      </c>
      <c r="DU53">
        <f>AVERAGE(DR53:DT53)</f>
        <v>-0.16333333333333333</v>
      </c>
      <c r="DV53">
        <f>_xlfn.STDEV.S(DR53:DT53)</f>
        <v>0.14153915830374764</v>
      </c>
    </row>
    <row r="56" spans="97:134" x14ac:dyDescent="0.25">
      <c r="CS56" t="s">
        <v>204</v>
      </c>
    </row>
    <row r="57" spans="97:134" ht="15.75" thickBot="1" x14ac:dyDescent="0.3">
      <c r="DP57" s="69"/>
      <c r="DQ57" s="69"/>
    </row>
    <row r="58" spans="97:134" x14ac:dyDescent="0.25">
      <c r="CS58" s="68"/>
      <c r="CT58" s="68" t="s">
        <v>78</v>
      </c>
      <c r="CU58" s="68" t="s">
        <v>81</v>
      </c>
      <c r="DP58" s="69"/>
      <c r="DQ58" s="69"/>
    </row>
    <row r="59" spans="97:134" x14ac:dyDescent="0.25">
      <c r="CS59" s="22" t="s">
        <v>185</v>
      </c>
      <c r="CT59" s="22">
        <v>0.87285366356059457</v>
      </c>
      <c r="CU59" s="22">
        <v>1.0149717119229176</v>
      </c>
      <c r="DP59" s="69"/>
      <c r="DQ59" s="69"/>
      <c r="DR59" s="69"/>
      <c r="DS59" s="69"/>
      <c r="DT59" s="69"/>
      <c r="DU59" s="69"/>
      <c r="DV59" s="69"/>
      <c r="DW59" s="69"/>
    </row>
    <row r="60" spans="97:134" x14ac:dyDescent="0.25">
      <c r="CS60" s="22" t="s">
        <v>197</v>
      </c>
      <c r="CT60" s="22">
        <v>0.1496284089875754</v>
      </c>
      <c r="CU60" s="22">
        <v>0.49112719802225457</v>
      </c>
      <c r="DP60" s="69"/>
      <c r="DQ60" s="69"/>
      <c r="DR60" s="69"/>
      <c r="DS60" s="69"/>
      <c r="DT60" s="69"/>
      <c r="DU60" s="69"/>
      <c r="DV60" s="69"/>
      <c r="DW60" s="69"/>
    </row>
    <row r="61" spans="97:134" x14ac:dyDescent="0.25">
      <c r="CS61" s="22" t="s">
        <v>187</v>
      </c>
      <c r="CT61" s="22">
        <v>128</v>
      </c>
      <c r="CU61" s="22">
        <v>128</v>
      </c>
      <c r="DP61" s="69"/>
      <c r="DQ61" s="69"/>
      <c r="DR61" s="69"/>
      <c r="DS61" s="69"/>
      <c r="DT61" s="69"/>
      <c r="DU61" s="69"/>
      <c r="DV61" s="69"/>
      <c r="DW61" s="69"/>
    </row>
    <row r="62" spans="97:134" x14ac:dyDescent="0.25">
      <c r="CS62" s="22" t="s">
        <v>205</v>
      </c>
      <c r="CT62" s="22">
        <v>0.66784509983396789</v>
      </c>
      <c r="CU62" s="22"/>
      <c r="DP62" s="69"/>
      <c r="DQ62" s="69"/>
      <c r="DR62" s="69"/>
      <c r="DS62" s="69"/>
      <c r="DT62" s="69"/>
      <c r="DU62" s="69"/>
      <c r="DV62" s="69"/>
      <c r="DW62" s="69"/>
    </row>
    <row r="63" spans="97:134" ht="15.75" thickBot="1" x14ac:dyDescent="0.3">
      <c r="CS63" s="22" t="s">
        <v>188</v>
      </c>
      <c r="CT63" s="22">
        <v>0</v>
      </c>
      <c r="CU63" s="22"/>
      <c r="DP63" s="69"/>
      <c r="DQ63" s="69"/>
      <c r="DR63" s="69"/>
      <c r="DS63" s="69"/>
      <c r="DT63" s="69"/>
      <c r="DU63" s="69"/>
      <c r="DV63" s="69"/>
      <c r="DW63" s="69"/>
    </row>
    <row r="64" spans="97:134" x14ac:dyDescent="0.25">
      <c r="CS64" s="22" t="s">
        <v>198</v>
      </c>
      <c r="CT64" s="22">
        <v>127</v>
      </c>
      <c r="CU64" s="22"/>
      <c r="DP64" s="69"/>
      <c r="DQ64" s="69"/>
      <c r="DR64" s="69"/>
      <c r="DS64" s="69"/>
      <c r="DT64" s="69"/>
      <c r="DU64" s="69"/>
      <c r="DV64" s="69"/>
      <c r="DW64" s="69"/>
      <c r="EC64" s="68" t="s">
        <v>183</v>
      </c>
      <c r="ED64" s="68" t="s">
        <v>184</v>
      </c>
    </row>
    <row r="65" spans="97:134" x14ac:dyDescent="0.25">
      <c r="CS65" s="22" t="s">
        <v>199</v>
      </c>
      <c r="CT65" s="22">
        <v>-3.0458473654187519</v>
      </c>
      <c r="CU65" s="22"/>
      <c r="DP65" s="69"/>
      <c r="DQ65" s="69"/>
      <c r="DR65" s="69"/>
      <c r="DS65" s="69"/>
      <c r="DT65" s="69"/>
      <c r="DU65" s="69"/>
      <c r="DV65" s="69"/>
      <c r="DW65" s="69"/>
      <c r="EC65" s="22">
        <v>1.4033333333333333</v>
      </c>
      <c r="ED65" s="22">
        <v>1.5816666666666668</v>
      </c>
    </row>
    <row r="66" spans="97:134" x14ac:dyDescent="0.25">
      <c r="CS66" s="22" t="s">
        <v>200</v>
      </c>
      <c r="CT66" s="22">
        <v>1.4110834957629952E-3</v>
      </c>
      <c r="CU66" s="22"/>
      <c r="DP66" s="69"/>
      <c r="DQ66" s="69"/>
      <c r="DR66" s="69"/>
      <c r="DS66" s="69"/>
      <c r="DT66" s="69"/>
      <c r="DU66" s="69"/>
      <c r="DV66" s="69"/>
      <c r="DW66" s="69"/>
      <c r="EC66" s="22">
        <v>0.1971866666666667</v>
      </c>
      <c r="ED66" s="22">
        <v>0.17493666666666635</v>
      </c>
    </row>
    <row r="67" spans="97:134" x14ac:dyDescent="0.25">
      <c r="CS67" s="22" t="s">
        <v>201</v>
      </c>
      <c r="CT67" s="22">
        <v>1.6569403435420673</v>
      </c>
      <c r="CU67" s="22"/>
      <c r="DP67" s="69"/>
      <c r="DQ67" s="69"/>
      <c r="DR67" s="69"/>
      <c r="DS67" s="69"/>
      <c r="DT67" s="69"/>
      <c r="DU67" s="69"/>
      <c r="DV67" s="69"/>
      <c r="DW67" s="69"/>
      <c r="EC67" s="22">
        <v>6</v>
      </c>
      <c r="ED67" s="22">
        <v>6</v>
      </c>
    </row>
    <row r="68" spans="97:134" x14ac:dyDescent="0.25">
      <c r="CS68" s="22" t="s">
        <v>202</v>
      </c>
      <c r="CT68" s="22">
        <v>2.8221669915259903E-3</v>
      </c>
      <c r="CU68" s="22"/>
      <c r="DP68" s="69"/>
      <c r="DQ68" s="69"/>
      <c r="DR68" s="69"/>
      <c r="DS68" s="69"/>
      <c r="DT68" s="69"/>
      <c r="DU68" s="69"/>
      <c r="DV68" s="69"/>
      <c r="DW68" s="69"/>
      <c r="EC68" s="22">
        <v>0.96470421729660627</v>
      </c>
      <c r="ED68" s="22"/>
    </row>
    <row r="69" spans="97:134" ht="15.75" thickBot="1" x14ac:dyDescent="0.3">
      <c r="CS69" s="67" t="s">
        <v>203</v>
      </c>
      <c r="CT69" s="67">
        <v>1.9788195347028543</v>
      </c>
      <c r="CU69" s="67"/>
      <c r="DP69" s="69"/>
      <c r="DQ69" s="69"/>
      <c r="DR69" s="69"/>
      <c r="DS69" s="69"/>
      <c r="DT69" s="69"/>
      <c r="DU69" s="69"/>
      <c r="DV69" s="69"/>
      <c r="DW69" s="69"/>
      <c r="EC69" s="22">
        <v>0</v>
      </c>
      <c r="ED69" s="22"/>
    </row>
    <row r="70" spans="97:134" x14ac:dyDescent="0.25">
      <c r="DP70" s="69"/>
      <c r="DQ70" s="69"/>
      <c r="DR70" s="69"/>
      <c r="DS70" s="69"/>
      <c r="DT70" s="69"/>
      <c r="DU70" s="69"/>
      <c r="DV70" s="69"/>
      <c r="DW70" s="69"/>
      <c r="EC70" s="22">
        <v>5</v>
      </c>
      <c r="ED70" s="22"/>
    </row>
    <row r="71" spans="97:134" x14ac:dyDescent="0.25">
      <c r="DP71" s="69"/>
      <c r="DQ71" s="69"/>
      <c r="DR71" s="69"/>
      <c r="DS71" s="69"/>
      <c r="DT71" s="69"/>
      <c r="DU71" s="69"/>
      <c r="DV71" s="69"/>
      <c r="DW71" s="69"/>
      <c r="EC71" s="22">
        <v>-3.7216547082231179</v>
      </c>
      <c r="ED71" s="22"/>
    </row>
    <row r="72" spans="97:134" x14ac:dyDescent="0.25">
      <c r="CS72" t="s">
        <v>204</v>
      </c>
      <c r="DP72" s="69"/>
      <c r="DQ72" s="69"/>
      <c r="DR72" s="69"/>
      <c r="DS72" s="69"/>
      <c r="DT72" s="69"/>
      <c r="DU72" s="69"/>
      <c r="DV72" s="69"/>
      <c r="DW72" s="69"/>
      <c r="EC72" s="22">
        <v>6.8443217548929732E-3</v>
      </c>
      <c r="ED72" s="22"/>
    </row>
    <row r="73" spans="97:134" ht="15.75" thickBot="1" x14ac:dyDescent="0.3">
      <c r="DP73" s="69"/>
      <c r="DQ73" s="69"/>
      <c r="DR73" s="69"/>
      <c r="DS73" s="69"/>
      <c r="DT73" s="69"/>
      <c r="DU73" s="69"/>
      <c r="DV73" s="69"/>
      <c r="DW73" s="69"/>
      <c r="EC73" s="22">
        <v>2.0150483733330233</v>
      </c>
      <c r="ED73" s="22"/>
    </row>
    <row r="74" spans="97:134" x14ac:dyDescent="0.25">
      <c r="CS74" s="68"/>
      <c r="CT74" s="68" t="s">
        <v>79</v>
      </c>
      <c r="CU74" s="68" t="s">
        <v>80</v>
      </c>
      <c r="DP74" s="69"/>
      <c r="DQ74" s="69"/>
      <c r="DR74" s="69"/>
      <c r="DS74" s="69"/>
      <c r="DT74" s="69"/>
      <c r="DU74" s="69"/>
      <c r="DV74" s="69"/>
      <c r="DW74" s="69"/>
      <c r="EC74" s="22">
        <v>1.3688643509785946E-2</v>
      </c>
      <c r="ED74" s="22"/>
    </row>
    <row r="75" spans="97:134" ht="15.75" thickBot="1" x14ac:dyDescent="0.3">
      <c r="CS75" s="22" t="s">
        <v>185</v>
      </c>
      <c r="CT75" s="22">
        <v>0.95779961555072957</v>
      </c>
      <c r="CU75" s="22">
        <v>1.0127843860404819</v>
      </c>
      <c r="DP75" s="69"/>
      <c r="DQ75" s="69"/>
      <c r="DR75" s="69"/>
      <c r="DS75" s="69"/>
      <c r="DT75" s="69"/>
      <c r="DU75" s="69"/>
      <c r="DV75" s="69"/>
      <c r="DW75" s="69"/>
      <c r="EC75" s="67">
        <v>2.570581835636315</v>
      </c>
      <c r="ED75" s="67"/>
    </row>
    <row r="76" spans="97:134" x14ac:dyDescent="0.25">
      <c r="CS76" s="22" t="s">
        <v>197</v>
      </c>
      <c r="CT76" s="22">
        <v>0.22985232317576132</v>
      </c>
      <c r="CU76" s="22">
        <v>0.30993938288774714</v>
      </c>
      <c r="DP76" s="69"/>
      <c r="DQ76" s="69"/>
      <c r="DR76" s="69"/>
      <c r="DS76" s="69"/>
      <c r="DT76" s="69"/>
      <c r="DU76" s="69"/>
      <c r="DV76" s="69"/>
      <c r="DW76" s="69"/>
    </row>
    <row r="77" spans="97:134" x14ac:dyDescent="0.25">
      <c r="CS77" s="22" t="s">
        <v>187</v>
      </c>
      <c r="CT77" s="22">
        <v>128</v>
      </c>
      <c r="CU77" s="22">
        <v>128</v>
      </c>
      <c r="DP77" s="69"/>
      <c r="DQ77" s="69"/>
      <c r="DR77" s="69"/>
      <c r="DS77" s="69"/>
      <c r="DT77" s="69"/>
      <c r="DU77" s="69"/>
      <c r="DV77" s="69"/>
      <c r="DW77" s="69"/>
    </row>
    <row r="78" spans="97:134" x14ac:dyDescent="0.25">
      <c r="CS78" s="22" t="s">
        <v>205</v>
      </c>
      <c r="CT78" s="22">
        <v>0.84885025533192393</v>
      </c>
      <c r="CU78" s="22"/>
      <c r="DP78" s="69"/>
      <c r="DQ78" s="69"/>
      <c r="DR78" s="69"/>
      <c r="DS78" s="69"/>
      <c r="DT78" s="69"/>
      <c r="DU78" s="69"/>
      <c r="DV78" s="69"/>
      <c r="DW78" s="69"/>
    </row>
    <row r="79" spans="97:134" x14ac:dyDescent="0.25">
      <c r="CS79" s="22" t="s">
        <v>188</v>
      </c>
      <c r="CT79" s="22">
        <v>0</v>
      </c>
      <c r="CU79" s="22"/>
      <c r="DP79" s="69"/>
      <c r="DQ79" s="69"/>
      <c r="DR79" s="69"/>
      <c r="DS79" s="69"/>
      <c r="DT79" s="69"/>
      <c r="DU79" s="69"/>
      <c r="DV79" s="69"/>
      <c r="DW79" s="69"/>
    </row>
    <row r="80" spans="97:134" x14ac:dyDescent="0.25">
      <c r="CS80" s="22" t="s">
        <v>198</v>
      </c>
      <c r="CT80" s="22">
        <v>127</v>
      </c>
      <c r="CU80" s="22"/>
      <c r="DP80" s="69"/>
      <c r="DQ80" s="69"/>
      <c r="DR80" s="69"/>
      <c r="DS80" s="69"/>
      <c r="DT80" s="69"/>
      <c r="DU80" s="69"/>
      <c r="DV80" s="69"/>
      <c r="DW80" s="69"/>
    </row>
    <row r="81" spans="97:127" x14ac:dyDescent="0.25">
      <c r="CS81" s="22" t="s">
        <v>199</v>
      </c>
      <c r="CT81" s="22">
        <v>-2.1131807426244453</v>
      </c>
      <c r="CU81" s="22"/>
      <c r="DP81" s="69"/>
      <c r="DQ81" s="69"/>
      <c r="DR81" s="69"/>
      <c r="DS81" s="69"/>
      <c r="DT81" s="69"/>
      <c r="DU81" s="69"/>
      <c r="DV81" s="69"/>
      <c r="DW81" s="69"/>
    </row>
    <row r="82" spans="97:127" x14ac:dyDescent="0.25">
      <c r="CS82" s="22" t="s">
        <v>200</v>
      </c>
      <c r="CT82" s="22">
        <v>1.8271083028350937E-2</v>
      </c>
      <c r="CU82" s="22"/>
      <c r="DP82" s="69"/>
      <c r="DQ82" s="69"/>
      <c r="DR82" s="69"/>
      <c r="DS82" s="69"/>
      <c r="DT82" s="69"/>
      <c r="DU82" s="69"/>
      <c r="DV82" s="69"/>
      <c r="DW82" s="69"/>
    </row>
    <row r="83" spans="97:127" x14ac:dyDescent="0.25">
      <c r="CS83" s="22" t="s">
        <v>201</v>
      </c>
      <c r="CT83" s="22">
        <v>1.6569403435420673</v>
      </c>
      <c r="CU83" s="22"/>
      <c r="DP83" s="69"/>
      <c r="DQ83" s="69"/>
      <c r="DR83" s="69"/>
      <c r="DS83" s="69"/>
      <c r="DT83" s="69"/>
      <c r="DU83" s="69"/>
      <c r="DV83" s="69"/>
      <c r="DW83" s="69"/>
    </row>
    <row r="84" spans="97:127" x14ac:dyDescent="0.25">
      <c r="CS84" s="22" t="s">
        <v>202</v>
      </c>
      <c r="CT84" s="22">
        <v>3.6542166056701873E-2</v>
      </c>
      <c r="CU84" s="22"/>
      <c r="DP84" s="69"/>
      <c r="DQ84" s="69"/>
      <c r="DR84" s="69"/>
      <c r="DS84" s="69"/>
      <c r="DT84" s="69"/>
      <c r="DU84" s="69"/>
      <c r="DV84" s="69"/>
      <c r="DW84" s="69"/>
    </row>
    <row r="85" spans="97:127" ht="15.75" thickBot="1" x14ac:dyDescent="0.3">
      <c r="CS85" s="67" t="s">
        <v>203</v>
      </c>
      <c r="CT85" s="67">
        <v>1.9788195347028543</v>
      </c>
      <c r="CU85" s="67"/>
    </row>
    <row r="89" spans="97:127" x14ac:dyDescent="0.25">
      <c r="CS89" t="s">
        <v>204</v>
      </c>
    </row>
    <row r="90" spans="97:127" ht="15.75" thickBot="1" x14ac:dyDescent="0.3"/>
    <row r="91" spans="97:127" x14ac:dyDescent="0.25">
      <c r="CS91" s="68"/>
      <c r="CT91" s="68" t="s">
        <v>79</v>
      </c>
      <c r="CU91" s="68" t="s">
        <v>81</v>
      </c>
    </row>
    <row r="92" spans="97:127" x14ac:dyDescent="0.25">
      <c r="CS92" s="22" t="s">
        <v>185</v>
      </c>
      <c r="CT92" s="22">
        <v>0.95779961555072957</v>
      </c>
      <c r="CU92" s="22">
        <v>1.0149717119229176</v>
      </c>
    </row>
    <row r="93" spans="97:127" x14ac:dyDescent="0.25">
      <c r="CS93" s="22" t="s">
        <v>197</v>
      </c>
      <c r="CT93" s="22">
        <v>0.22985232317576132</v>
      </c>
      <c r="CU93" s="22">
        <v>0.49112719802225457</v>
      </c>
    </row>
    <row r="94" spans="97:127" x14ac:dyDescent="0.25">
      <c r="CS94" s="22" t="s">
        <v>187</v>
      </c>
      <c r="CT94" s="22">
        <v>128</v>
      </c>
      <c r="CU94" s="22">
        <v>128</v>
      </c>
    </row>
    <row r="95" spans="97:127" x14ac:dyDescent="0.25">
      <c r="CS95" s="22" t="s">
        <v>205</v>
      </c>
      <c r="CT95" s="22">
        <v>0.77564333282506415</v>
      </c>
      <c r="CU95" s="22"/>
    </row>
    <row r="96" spans="97:127" x14ac:dyDescent="0.25">
      <c r="CS96" s="22" t="s">
        <v>188</v>
      </c>
      <c r="CT96" s="22">
        <v>0</v>
      </c>
      <c r="CU96" s="22"/>
    </row>
    <row r="97" spans="97:99" x14ac:dyDescent="0.25">
      <c r="CS97" s="22" t="s">
        <v>198</v>
      </c>
      <c r="CT97" s="22">
        <v>127</v>
      </c>
      <c r="CU97" s="22"/>
    </row>
    <row r="98" spans="97:99" x14ac:dyDescent="0.25">
      <c r="CS98" s="22" t="s">
        <v>199</v>
      </c>
      <c r="CT98" s="22">
        <v>-1.4471897601695984</v>
      </c>
      <c r="CU98" s="22"/>
    </row>
    <row r="99" spans="97:99" x14ac:dyDescent="0.25">
      <c r="CS99" s="22" t="s">
        <v>200</v>
      </c>
      <c r="CT99" s="22">
        <v>7.515383060551159E-2</v>
      </c>
      <c r="CU99" s="22"/>
    </row>
    <row r="100" spans="97:99" x14ac:dyDescent="0.25">
      <c r="CS100" s="22" t="s">
        <v>201</v>
      </c>
      <c r="CT100" s="22">
        <v>1.6569403435420673</v>
      </c>
      <c r="CU100" s="22"/>
    </row>
    <row r="101" spans="97:99" x14ac:dyDescent="0.25">
      <c r="CS101" s="22" t="s">
        <v>202</v>
      </c>
      <c r="CT101" s="22">
        <v>0.15030766121102318</v>
      </c>
      <c r="CU101" s="22"/>
    </row>
    <row r="102" spans="97:99" ht="15.75" thickBot="1" x14ac:dyDescent="0.3">
      <c r="CS102" s="67" t="s">
        <v>203</v>
      </c>
      <c r="CT102" s="67">
        <v>1.9788195347028543</v>
      </c>
      <c r="CU102" s="67"/>
    </row>
    <row r="105" spans="97:99" x14ac:dyDescent="0.25">
      <c r="CS105" t="s">
        <v>204</v>
      </c>
    </row>
    <row r="106" spans="97:99" ht="15.75" thickBot="1" x14ac:dyDescent="0.3"/>
    <row r="107" spans="97:99" x14ac:dyDescent="0.25">
      <c r="CS107" s="68"/>
      <c r="CT107" s="68" t="s">
        <v>80</v>
      </c>
      <c r="CU107" s="68" t="s">
        <v>81</v>
      </c>
    </row>
    <row r="108" spans="97:99" x14ac:dyDescent="0.25">
      <c r="CS108" s="22" t="s">
        <v>185</v>
      </c>
      <c r="CT108" s="22">
        <v>1.0127843860404819</v>
      </c>
      <c r="CU108" s="22">
        <v>1.0149717119229176</v>
      </c>
    </row>
    <row r="109" spans="97:99" x14ac:dyDescent="0.25">
      <c r="CS109" s="22" t="s">
        <v>197</v>
      </c>
      <c r="CT109" s="22">
        <v>0.30993938288774714</v>
      </c>
      <c r="CU109" s="22">
        <v>0.49112719802225457</v>
      </c>
    </row>
    <row r="110" spans="97:99" x14ac:dyDescent="0.25">
      <c r="CS110" s="22" t="s">
        <v>187</v>
      </c>
      <c r="CT110" s="22">
        <v>128</v>
      </c>
      <c r="CU110" s="22">
        <v>128</v>
      </c>
    </row>
    <row r="111" spans="97:99" x14ac:dyDescent="0.25">
      <c r="CS111" s="22" t="s">
        <v>205</v>
      </c>
      <c r="CT111" s="22">
        <v>0.93209834257610835</v>
      </c>
      <c r="CU111" s="22"/>
    </row>
    <row r="112" spans="97:99" x14ac:dyDescent="0.25">
      <c r="CS112" s="22" t="s">
        <v>188</v>
      </c>
      <c r="CT112" s="22">
        <v>0</v>
      </c>
      <c r="CU112" s="22"/>
    </row>
    <row r="113" spans="97:99" x14ac:dyDescent="0.25">
      <c r="CS113" s="22" t="s">
        <v>198</v>
      </c>
      <c r="CT113" s="22">
        <v>127</v>
      </c>
      <c r="CU113" s="22"/>
    </row>
    <row r="114" spans="97:99" x14ac:dyDescent="0.25">
      <c r="CS114" s="22" t="s">
        <v>199</v>
      </c>
      <c r="CT114" s="22">
        <v>-9.1128727068098547E-2</v>
      </c>
      <c r="CU114" s="22"/>
    </row>
    <row r="115" spans="97:99" x14ac:dyDescent="0.25">
      <c r="CS115" s="22" t="s">
        <v>200</v>
      </c>
      <c r="CT115" s="22">
        <v>0.46376694200405788</v>
      </c>
      <c r="CU115" s="22"/>
    </row>
    <row r="116" spans="97:99" x14ac:dyDescent="0.25">
      <c r="CS116" s="22" t="s">
        <v>201</v>
      </c>
      <c r="CT116" s="22">
        <v>1.6569403435420673</v>
      </c>
      <c r="CU116" s="22"/>
    </row>
    <row r="117" spans="97:99" x14ac:dyDescent="0.25">
      <c r="CS117" s="22" t="s">
        <v>202</v>
      </c>
      <c r="CT117" s="22">
        <v>0.92753388400811576</v>
      </c>
      <c r="CU117" s="22"/>
    </row>
    <row r="118" spans="97:99" ht="15.75" thickBot="1" x14ac:dyDescent="0.3">
      <c r="CS118" s="67" t="s">
        <v>203</v>
      </c>
      <c r="CT118" s="67">
        <v>1.9788195347028543</v>
      </c>
      <c r="CU118" s="6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7"/>
  <sheetViews>
    <sheetView topLeftCell="AG4" zoomScale="80" zoomScaleNormal="80" workbookViewId="0">
      <selection activeCell="AG23" sqref="AG23:AS37"/>
    </sheetView>
  </sheetViews>
  <sheetFormatPr defaultRowHeight="15" x14ac:dyDescent="0.25"/>
  <cols>
    <col min="33" max="33" width="39.5703125" bestFit="1" customWidth="1"/>
    <col min="34" max="34" width="13.7109375" style="28" bestFit="1" customWidth="1"/>
    <col min="35" max="35" width="20.85546875" style="28" bestFit="1" customWidth="1"/>
    <col min="36" max="36" width="13.42578125" bestFit="1" customWidth="1"/>
    <col min="37" max="37" width="20.85546875" bestFit="1" customWidth="1"/>
    <col min="38" max="38" width="13.42578125" bestFit="1" customWidth="1"/>
    <col min="39" max="39" width="16.5703125" bestFit="1" customWidth="1"/>
    <col min="40" max="40" width="17" bestFit="1" customWidth="1"/>
    <col min="41" max="41" width="20.85546875" bestFit="1" customWidth="1"/>
    <col min="42" max="42" width="17" bestFit="1" customWidth="1"/>
    <col min="43" max="43" width="16.5703125" bestFit="1" customWidth="1"/>
    <col min="44" max="44" width="20.85546875" bestFit="1" customWidth="1"/>
    <col min="45" max="45" width="16.5703125" bestFit="1" customWidth="1"/>
    <col min="72" max="72" width="9.140625" style="57"/>
    <col min="73" max="73" width="13.7109375" bestFit="1" customWidth="1"/>
    <col min="74" max="74" width="18.7109375" bestFit="1" customWidth="1"/>
  </cols>
  <sheetData>
    <row r="1" spans="1:79" s="1" customFormat="1" x14ac:dyDescent="0.25">
      <c r="A1" s="34" t="s">
        <v>134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107" t="s">
        <v>33</v>
      </c>
      <c r="AI1" s="107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U1" s="58" t="s">
        <v>71</v>
      </c>
      <c r="BV1" s="86" t="s">
        <v>73</v>
      </c>
      <c r="BW1" s="4" t="s">
        <v>75</v>
      </c>
      <c r="BX1" s="5" t="s">
        <v>76</v>
      </c>
      <c r="BY1" s="6" t="s">
        <v>77</v>
      </c>
    </row>
    <row r="2" spans="1:79" s="7" customFormat="1" x14ac:dyDescent="0.25">
      <c r="A2" s="7" t="s">
        <v>78</v>
      </c>
      <c r="B2" s="8">
        <v>0.70048886975447511</v>
      </c>
      <c r="C2" s="8">
        <v>0.62651752088517787</v>
      </c>
      <c r="D2" s="9">
        <v>0.34067224046657135</v>
      </c>
      <c r="E2" s="9">
        <v>0.57603941268355141</v>
      </c>
      <c r="F2" s="10">
        <v>1.0635339664571668</v>
      </c>
      <c r="G2" s="10">
        <v>0.63870858906474126</v>
      </c>
      <c r="H2" s="9">
        <v>0.28894058902127467</v>
      </c>
      <c r="I2" s="10">
        <v>1.7852096773754165</v>
      </c>
      <c r="J2" s="9">
        <v>0.77487728775432796</v>
      </c>
      <c r="K2" s="10">
        <v>0.44023003104877223</v>
      </c>
      <c r="L2" s="9">
        <v>0.82940902978216247</v>
      </c>
      <c r="M2" s="10">
        <v>0.88900915907599831</v>
      </c>
      <c r="N2" s="9">
        <v>0.29494366867039151</v>
      </c>
      <c r="O2" s="10">
        <v>0.22320837496481646</v>
      </c>
      <c r="P2" s="9">
        <v>0.31533268220753197</v>
      </c>
      <c r="Q2" s="9">
        <v>0.76747255291338867</v>
      </c>
      <c r="R2" s="9">
        <v>0.80710436224889148</v>
      </c>
      <c r="S2" s="9">
        <v>8.9334581980258274E-2</v>
      </c>
      <c r="T2" s="10">
        <v>0.14220839206341607</v>
      </c>
      <c r="U2" s="10">
        <v>0.49879875695666059</v>
      </c>
      <c r="V2" s="10">
        <v>0.81616307116131881</v>
      </c>
      <c r="W2" s="9">
        <v>0.93626765171201154</v>
      </c>
      <c r="X2" s="10">
        <v>1.8780773555508909</v>
      </c>
      <c r="Y2" s="10">
        <v>0.58542566524011763</v>
      </c>
      <c r="Z2" s="9">
        <v>0.72428218094969832</v>
      </c>
      <c r="AA2" s="10">
        <v>0.48908117870169193</v>
      </c>
      <c r="AB2" s="9">
        <v>0.62068205054774905</v>
      </c>
      <c r="AC2" s="9">
        <v>0.47330035823528832</v>
      </c>
      <c r="AD2" s="9">
        <v>1.2427895849801525</v>
      </c>
      <c r="AE2" s="9">
        <v>0.80470865843675543</v>
      </c>
      <c r="AF2" s="9">
        <v>0.65690536360230189</v>
      </c>
      <c r="AG2" s="9">
        <v>0.93342570470679098</v>
      </c>
      <c r="AH2" s="10">
        <v>0.5661752991240756</v>
      </c>
      <c r="AI2" s="8">
        <v>0.37557915339040721</v>
      </c>
      <c r="AJ2" s="10">
        <v>1.1054522389773385</v>
      </c>
      <c r="AK2" s="10">
        <v>0.55813258395270271</v>
      </c>
      <c r="AL2" s="10">
        <v>0.60490816503680667</v>
      </c>
      <c r="AM2" s="9">
        <v>0.38537870061660678</v>
      </c>
      <c r="AN2" s="9">
        <v>0.84333719041465938</v>
      </c>
      <c r="AO2" s="9">
        <v>0.42118524573451971</v>
      </c>
      <c r="AP2" s="9">
        <v>1.2318616599052061</v>
      </c>
      <c r="AQ2" s="10">
        <v>1.3103620665756746</v>
      </c>
      <c r="AR2" s="10">
        <v>1.2240257279473947</v>
      </c>
      <c r="AS2" s="8">
        <v>0.83914929452513143</v>
      </c>
      <c r="AT2" s="9">
        <v>1.0577361064832538</v>
      </c>
      <c r="AU2" s="8">
        <v>0.7819792437400972</v>
      </c>
      <c r="AV2" s="9">
        <v>0.73952394247377651</v>
      </c>
      <c r="AW2" s="10">
        <v>1.0793639104152488</v>
      </c>
      <c r="AX2" s="9">
        <v>0.67342030681720133</v>
      </c>
      <c r="AY2" s="10">
        <v>0.94614245640136996</v>
      </c>
      <c r="AZ2" s="10">
        <v>0.60472316174725393</v>
      </c>
      <c r="BA2" s="10">
        <v>0.57787010904892333</v>
      </c>
      <c r="BB2" s="9">
        <v>0.33013633454434654</v>
      </c>
      <c r="BC2" s="9">
        <v>0.62308589645507861</v>
      </c>
      <c r="BD2" s="8">
        <v>0.90423370375507339</v>
      </c>
      <c r="BE2" s="8">
        <v>1.0513695891572941</v>
      </c>
      <c r="BF2" s="10">
        <v>1.3819810118477973</v>
      </c>
      <c r="BG2" s="9">
        <v>1.2925617775802036</v>
      </c>
      <c r="BH2" s="10">
        <v>1.2652641226350387</v>
      </c>
      <c r="BI2" s="10">
        <v>1.1031056249339986</v>
      </c>
      <c r="BJ2" s="9">
        <v>1.324288834790847</v>
      </c>
      <c r="BK2" s="10">
        <v>0.90069142253481749</v>
      </c>
      <c r="BL2" s="8">
        <v>1.4582161041472637</v>
      </c>
      <c r="BM2" s="9">
        <v>1.1349892949814269</v>
      </c>
      <c r="BN2" s="8">
        <v>0.89183965786621044</v>
      </c>
      <c r="BO2" s="10">
        <v>1.3363496026485939</v>
      </c>
      <c r="BP2" s="9">
        <v>0.58311121696074253</v>
      </c>
      <c r="BQ2" s="9">
        <v>0.91817469293472342</v>
      </c>
      <c r="BR2" s="10">
        <v>-0.10643335311650526</v>
      </c>
      <c r="BS2" s="10">
        <v>0.73876979280934785</v>
      </c>
      <c r="BU2" s="59">
        <f>AVERAGE(B2,C2,D2,E2,F2,G2,H2,I2,J2,K2,L2,M2,N2,O2,P2,Q2,R2,S2,T2,U2,V2,W2,X2,Y2,Z2,AA2,AB2,AC2,AD2,AE2,AF2,AG2,AH2,AI2,AJ2,AK2,AL2,AM2,AN2,AO2,AP2,AQ2,AR2,AS2,AT2,AU2,AV2,AW2,AX2,AY2,AZ2,BA2,BB2,BC2,BD2,BE2,BF2,BG2,BH2,BI2,BJ2,BK2,BL2,BM2,BN2,BO2,BP2,BQ2,BR2,BS2)</f>
        <v>0.790159863714196</v>
      </c>
      <c r="BV2" s="12">
        <f>STDEV(B2,C2,D2,E2,F2,G2,H2,I2,J2,K2,L2,M2,N2,O2,P2,Q2,R2,S2,T2,U2,V2,W2,X2,Y2,Z2,AA2,AB2,AC2,AD2,AE2,AF2,AG2,AH2,AI2,AJ2,AK2,AL2,AM2,AN2,AO2,AP2,AQ2,AR2,AS2,AT2,AU2,AV2,AW2,AX2,AY2,AZ2,BA2,BB2,BC2,BD2,BE2,BF2,BG2,BH2,BI2,BJ2,BK2,BL2,BM2,BN2,BO2,BP2,BQ2,BR2,BS2)</f>
        <v>0.3842522829142338</v>
      </c>
      <c r="BW2" s="7">
        <v>3</v>
      </c>
      <c r="BX2" s="7">
        <v>29</v>
      </c>
      <c r="BY2" s="7">
        <v>9</v>
      </c>
      <c r="CA2" s="12">
        <f>BV2^2</f>
        <v>0.14764981692480036</v>
      </c>
    </row>
    <row r="3" spans="1:79" s="7" customFormat="1" x14ac:dyDescent="0.25">
      <c r="A3" s="7" t="s">
        <v>79</v>
      </c>
      <c r="B3" s="9">
        <v>0.56910563748676568</v>
      </c>
      <c r="C3" s="9">
        <v>0.4977665256979904</v>
      </c>
      <c r="D3" s="9">
        <v>0.26948386756667708</v>
      </c>
      <c r="E3" s="10">
        <v>0.48627714904945135</v>
      </c>
      <c r="F3" s="9">
        <v>1.2802305716307423</v>
      </c>
      <c r="G3" s="9">
        <v>0.7194085133051249</v>
      </c>
      <c r="H3" s="9">
        <v>0.31109856355808446</v>
      </c>
      <c r="I3" s="9">
        <v>2.0783102307844095</v>
      </c>
      <c r="J3" s="9">
        <v>0.71678278500574522</v>
      </c>
      <c r="K3" s="9">
        <v>0.63488106433899205</v>
      </c>
      <c r="L3" s="8">
        <v>0.95809456945877181</v>
      </c>
      <c r="M3" s="9">
        <v>0.91021881204258892</v>
      </c>
      <c r="N3" s="9">
        <v>0.53008033740314486</v>
      </c>
      <c r="O3" s="9">
        <v>0.68452221270331992</v>
      </c>
      <c r="P3" s="10">
        <v>0.20758834840068394</v>
      </c>
      <c r="Q3" s="10">
        <v>0.76442690141953895</v>
      </c>
      <c r="R3" s="10">
        <v>0.79511745311477078</v>
      </c>
      <c r="S3" s="8">
        <v>0.18642135882087921</v>
      </c>
      <c r="T3" s="9">
        <v>0.21117368852394308</v>
      </c>
      <c r="U3" s="9">
        <v>0.68152972909776777</v>
      </c>
      <c r="V3" s="9">
        <v>0.91511279458022865</v>
      </c>
      <c r="W3" s="8">
        <v>1.2290704416830485</v>
      </c>
      <c r="X3" s="9">
        <v>2.5029233319755231</v>
      </c>
      <c r="Y3" s="9">
        <v>0.73621282410280553</v>
      </c>
      <c r="Z3" s="10">
        <v>0.50226492546326218</v>
      </c>
      <c r="AA3" s="9">
        <v>0.50373964419924622</v>
      </c>
      <c r="AB3" s="8">
        <v>0.88834439716359503</v>
      </c>
      <c r="AC3" s="10">
        <v>0.33962033103703687</v>
      </c>
      <c r="AD3" s="10">
        <v>1.2267317706926681</v>
      </c>
      <c r="AE3" s="8">
        <v>0.86525542133861177</v>
      </c>
      <c r="AF3" s="10">
        <v>0.55395827317240565</v>
      </c>
      <c r="AG3" s="8">
        <v>1.1018765516211699</v>
      </c>
      <c r="AH3" s="9">
        <v>0.75048326215055028</v>
      </c>
      <c r="AI3" s="9">
        <v>0.29576183731033867</v>
      </c>
      <c r="AJ3" s="9">
        <v>1.1486029304798639</v>
      </c>
      <c r="AK3" s="9">
        <v>0.69604333363972504</v>
      </c>
      <c r="AL3" s="9">
        <v>0.80106580343695688</v>
      </c>
      <c r="AM3" s="9">
        <v>0.32810191294424446</v>
      </c>
      <c r="AN3" s="10">
        <v>0.83930953582332113</v>
      </c>
      <c r="AO3" s="10">
        <v>0.36117628624107379</v>
      </c>
      <c r="AP3" s="8">
        <v>1.3563169930048966</v>
      </c>
      <c r="AQ3" s="9">
        <v>1.5391832427489573</v>
      </c>
      <c r="AR3" s="9">
        <v>1.5465762366471072</v>
      </c>
      <c r="AS3" s="9">
        <v>0.55391591098803605</v>
      </c>
      <c r="AT3" s="8">
        <v>1.0791926650214232</v>
      </c>
      <c r="AU3" s="9">
        <v>0.76200076354649482</v>
      </c>
      <c r="AV3" s="9">
        <v>0.99338107194572411</v>
      </c>
      <c r="AW3" s="9">
        <v>1.1479407988959847</v>
      </c>
      <c r="AX3" s="10">
        <v>0.41470697455031169</v>
      </c>
      <c r="AY3" s="9">
        <v>1.0967506604057364</v>
      </c>
      <c r="AZ3" s="9">
        <v>0.77496782046706181</v>
      </c>
      <c r="BA3" s="9">
        <v>0.5824780481629277</v>
      </c>
      <c r="BB3" s="9">
        <v>0.29504450531592902</v>
      </c>
      <c r="BC3" s="10">
        <v>0.50212026849129632</v>
      </c>
      <c r="BD3" s="9">
        <v>0.82935106310743467</v>
      </c>
      <c r="BE3" s="9">
        <v>0.84905311962698582</v>
      </c>
      <c r="BF3" s="9">
        <v>1.5762625027271751</v>
      </c>
      <c r="BG3" s="8">
        <v>1.503257509651184</v>
      </c>
      <c r="BH3" s="9">
        <v>2.8230349775850012</v>
      </c>
      <c r="BI3" s="9">
        <v>1.3276197149592825</v>
      </c>
      <c r="BJ3" s="8">
        <v>1.4280524014789591</v>
      </c>
      <c r="BK3" s="8">
        <v>1.0260254514923983</v>
      </c>
      <c r="BL3" s="9">
        <v>1.3235891067503147</v>
      </c>
      <c r="BM3" s="9">
        <v>1.4139062397474114</v>
      </c>
      <c r="BN3" s="9">
        <v>0.68994712337078634</v>
      </c>
      <c r="BO3" s="9">
        <v>1.4845980666994369</v>
      </c>
      <c r="BP3" s="8">
        <v>0.60027083632124312</v>
      </c>
      <c r="BQ3" s="8">
        <v>1.2030336583636221</v>
      </c>
      <c r="BR3" s="9">
        <v>0.45594722838081331</v>
      </c>
      <c r="BS3" s="9">
        <v>1.0345582139779288</v>
      </c>
      <c r="BU3" s="59">
        <f t="shared" ref="BU3:BU5" si="0">AVERAGE(B3,C3,D3,E3,F3,G3,H3,I3,J3,K3,L3,M3,N3,O3,P3,Q3,R3,S3,T3,U3,V3,W3,X3,Y3,Z3,AA3,AB3,AC3,AD3,AE3,AF3,AG3,AH3,AI3,AJ3,AK3,AL3,AM3,AN3,AO3,AP3,AQ3,AR3,AS3,AT3,AU3,AV3,AW3,AX3,AY3,AZ3,BA3,BB3,BC3,BD3,BE3,BF3,BG3,BH3,BI3,BJ3,BK3,BL3,BM3,BN3,BO3,BP3,BQ3,BR3,BS3)</f>
        <v>0.88987510146995619</v>
      </c>
      <c r="BV3" s="12">
        <f t="shared" ref="BV3:BV5" si="1">STDEV(B3,C3,D3,E3,F3,G3,H3,I3,J3,K3,L3,M3,N3,O3,P3,Q3,R3,S3,T3,U3,V3,W3,X3,Y3,Z3,AA3,AB3,AC3,AD3,AE3,AF3,AG3,AH3,AI3,AJ3,AK3,AL3,AM3,AN3,AO3,AP3,AQ3,AR3,AS3,AT3,AU3,AV3,AW3,AX3,AY3,AZ3,BA3,BB3,BC3,BD3,BE3,BF3,BG3,BH3,BI3,BJ3,BK3,BL3,BM3,BN3,BO3,BP3,BQ3,BR3,BS3)</f>
        <v>0.50679570283409714</v>
      </c>
      <c r="BW3" s="7">
        <v>16</v>
      </c>
      <c r="BX3" s="7">
        <v>12</v>
      </c>
      <c r="BY3" s="7">
        <v>14</v>
      </c>
      <c r="CA3" s="12">
        <f t="shared" ref="CA3:CA5" si="2">BV3^2</f>
        <v>0.2568418844111065</v>
      </c>
    </row>
    <row r="4" spans="1:79" s="7" customFormat="1" x14ac:dyDescent="0.25">
      <c r="A4" s="7" t="s">
        <v>80</v>
      </c>
      <c r="B4" s="10">
        <v>0.34101389222057971</v>
      </c>
      <c r="C4" s="9">
        <v>0.48901669243321927</v>
      </c>
      <c r="D4" s="8">
        <v>0.36509880675780637</v>
      </c>
      <c r="E4" s="8">
        <v>0.92420632593909946</v>
      </c>
      <c r="F4" s="9">
        <v>1.6188982104257406</v>
      </c>
      <c r="G4" s="9">
        <v>0.81581862161439078</v>
      </c>
      <c r="H4" s="8">
        <v>0.3724236353457096</v>
      </c>
      <c r="I4" s="9">
        <v>2.1819783288642918</v>
      </c>
      <c r="J4" s="8">
        <v>0.8318901068450717</v>
      </c>
      <c r="K4" s="9">
        <v>0.65855644087434662</v>
      </c>
      <c r="L4" s="9">
        <v>0.80994315638543979</v>
      </c>
      <c r="M4" s="9">
        <v>1.585016541303685</v>
      </c>
      <c r="N4" s="10">
        <v>0.28691919839712809</v>
      </c>
      <c r="O4" s="8">
        <v>0.70182350983882413</v>
      </c>
      <c r="P4" s="9">
        <v>0.55176904017482953</v>
      </c>
      <c r="Q4" s="9">
        <v>1.1602217964321941</v>
      </c>
      <c r="R4" s="9">
        <v>0.84791266138230226</v>
      </c>
      <c r="S4" s="10">
        <v>7.177147678104151E-2</v>
      </c>
      <c r="T4" s="8">
        <v>0.46264211351479373</v>
      </c>
      <c r="U4" s="9">
        <v>0.79209287579067411</v>
      </c>
      <c r="V4" s="9">
        <v>1.0325454407354069</v>
      </c>
      <c r="W4" s="9">
        <v>0.64693186388032597</v>
      </c>
      <c r="X4" s="9">
        <v>2.7278312708468939</v>
      </c>
      <c r="Y4" s="9">
        <v>0.9224988033408944</v>
      </c>
      <c r="Z4" s="9">
        <v>0.9438441670802491</v>
      </c>
      <c r="AA4" s="9">
        <v>0.66815942933330374</v>
      </c>
      <c r="AB4" s="9">
        <v>0.57522717153448044</v>
      </c>
      <c r="AC4" s="8">
        <v>0.5944292359065676</v>
      </c>
      <c r="AD4" s="9">
        <v>1.3086002513315536</v>
      </c>
      <c r="AE4" s="9">
        <v>0.66683619554918405</v>
      </c>
      <c r="AF4" s="9">
        <v>0.68041551304091374</v>
      </c>
      <c r="AG4" s="9">
        <v>1.0577992954366962</v>
      </c>
      <c r="AH4" s="9">
        <v>1.0486457442390567</v>
      </c>
      <c r="AI4" s="9">
        <v>0.44593773144715221</v>
      </c>
      <c r="AJ4" s="9">
        <v>1.2177270630313202</v>
      </c>
      <c r="AK4" s="8">
        <v>0.93954873835642561</v>
      </c>
      <c r="AL4" s="9">
        <v>0.86484769438455611</v>
      </c>
      <c r="AM4" s="8">
        <v>0.39409921498356171</v>
      </c>
      <c r="AN4" s="9">
        <v>1.1055949745077007</v>
      </c>
      <c r="AO4" s="9">
        <v>0.45268197099468516</v>
      </c>
      <c r="AP4" s="10">
        <v>0.69072345607995167</v>
      </c>
      <c r="AQ4" s="8">
        <v>2.0694039257209806</v>
      </c>
      <c r="AR4" s="9">
        <v>1.8633225816073249</v>
      </c>
      <c r="AS4" s="9">
        <v>0.47661914550534773</v>
      </c>
      <c r="AT4" s="9">
        <v>0.50026487831234756</v>
      </c>
      <c r="AU4" s="9">
        <v>0.76317293174905121</v>
      </c>
      <c r="AV4" s="10">
        <v>0.71084380587099771</v>
      </c>
      <c r="AW4" s="9">
        <v>1.2243167597661495</v>
      </c>
      <c r="AX4" s="9">
        <v>0.87536707894969212</v>
      </c>
      <c r="AY4" s="8">
        <v>1.1066678667393528</v>
      </c>
      <c r="AZ4" s="8">
        <v>0.91078702625389785</v>
      </c>
      <c r="BA4" s="9">
        <v>0.63094918323138327</v>
      </c>
      <c r="BB4" s="10">
        <v>0.17807431035663918</v>
      </c>
      <c r="BC4" s="9">
        <v>0.89202060992574894</v>
      </c>
      <c r="BD4" s="10">
        <v>0.7428467448186078</v>
      </c>
      <c r="BE4" s="9">
        <v>0.97984676759220213</v>
      </c>
      <c r="BF4" s="9">
        <v>1.6138381381447569</v>
      </c>
      <c r="BG4" s="9">
        <v>1.3979777415673227</v>
      </c>
      <c r="BH4" s="9">
        <v>3.1494516131126726</v>
      </c>
      <c r="BI4" s="9">
        <v>1.4591137739954239</v>
      </c>
      <c r="BJ4" s="9">
        <v>1.4059747511185714</v>
      </c>
      <c r="BK4" s="9">
        <v>0.99877211319249604</v>
      </c>
      <c r="BL4" s="9">
        <v>1.3711591165353301</v>
      </c>
      <c r="BM4" s="10">
        <v>1.0104228397486725</v>
      </c>
      <c r="BN4" s="10">
        <v>0.17462117771150565</v>
      </c>
      <c r="BO4" s="9">
        <v>2.0306895600381636</v>
      </c>
      <c r="BP4" s="9">
        <v>0.26172747137381608</v>
      </c>
      <c r="BQ4" s="9">
        <v>0.18215413873575009</v>
      </c>
      <c r="BR4" s="9">
        <v>0.66777380267131714</v>
      </c>
      <c r="BS4" s="8">
        <v>1.3840658410985971</v>
      </c>
      <c r="BU4" s="59">
        <f t="shared" si="0"/>
        <v>0.94123120504008828</v>
      </c>
      <c r="BV4" s="12">
        <f t="shared" si="1"/>
        <v>0.57841647148898057</v>
      </c>
      <c r="BW4" s="7">
        <v>14</v>
      </c>
      <c r="BX4" s="7">
        <v>9</v>
      </c>
      <c r="BY4" s="7">
        <v>13</v>
      </c>
      <c r="CA4" s="12">
        <f t="shared" si="2"/>
        <v>0.33456561448976269</v>
      </c>
    </row>
    <row r="5" spans="1:79" s="1" customFormat="1" x14ac:dyDescent="0.25">
      <c r="A5" s="7" t="s">
        <v>81</v>
      </c>
      <c r="B5" s="13">
        <v>0.36580908936799289</v>
      </c>
      <c r="C5" s="14">
        <v>0.39157730329785967</v>
      </c>
      <c r="D5" s="14">
        <v>0.21414304485266639</v>
      </c>
      <c r="E5" s="15">
        <v>0.76352935476840056</v>
      </c>
      <c r="F5" s="17">
        <v>1.9526332800602753</v>
      </c>
      <c r="G5" s="17">
        <v>0.82498437206361697</v>
      </c>
      <c r="H5" s="18">
        <v>0.16036705180275446</v>
      </c>
      <c r="I5" s="17">
        <v>2.3217397369073822</v>
      </c>
      <c r="J5" s="18">
        <v>0.68523830385466511</v>
      </c>
      <c r="K5" s="17">
        <v>0.84630425826080846</v>
      </c>
      <c r="L5" s="18">
        <v>0.5084764267706956</v>
      </c>
      <c r="M5" s="17">
        <v>1.7154090003929381</v>
      </c>
      <c r="N5" s="15">
        <v>0.29920542297866431</v>
      </c>
      <c r="O5" s="15">
        <v>0.38356867417266105</v>
      </c>
      <c r="P5" s="17">
        <v>0.56043855885431071</v>
      </c>
      <c r="Q5" s="17">
        <v>1.3204214382537871</v>
      </c>
      <c r="R5" s="17">
        <v>1.0671930641345755</v>
      </c>
      <c r="S5" s="15">
        <v>9.8933325764961583E-2</v>
      </c>
      <c r="T5" s="15">
        <v>0.31005957999302347</v>
      </c>
      <c r="U5" s="17">
        <v>0.80939990169847842</v>
      </c>
      <c r="V5" s="17">
        <v>1.1710041090101839</v>
      </c>
      <c r="W5" s="18">
        <v>0.23023137214824668</v>
      </c>
      <c r="X5" s="17">
        <v>3.1505462267964472</v>
      </c>
      <c r="Y5" s="17">
        <v>0.96904010893874748</v>
      </c>
      <c r="Z5" s="17">
        <v>1.0472443779776339</v>
      </c>
      <c r="AA5" s="17">
        <v>0.72058888526167442</v>
      </c>
      <c r="AB5" s="18">
        <v>0.2787288837074533</v>
      </c>
      <c r="AC5" s="15">
        <v>0.44648889963282101</v>
      </c>
      <c r="AD5" s="17">
        <v>1.5081446729643884</v>
      </c>
      <c r="AE5" s="18">
        <v>0.64309856258516984</v>
      </c>
      <c r="AF5" s="17">
        <v>0.89304013868660548</v>
      </c>
      <c r="AG5" s="18">
        <v>0.89304293023649384</v>
      </c>
      <c r="AH5" s="17">
        <v>1.2084236943728086</v>
      </c>
      <c r="AI5" s="18">
        <v>9.1058980045636603E-2</v>
      </c>
      <c r="AJ5" s="17">
        <v>1.2465472451733222</v>
      </c>
      <c r="AK5" s="15">
        <v>0.85297184408923044</v>
      </c>
      <c r="AL5" s="17">
        <v>1.1780632075565045</v>
      </c>
      <c r="AM5" s="18">
        <v>5.8669004082118698E-2</v>
      </c>
      <c r="AN5" s="17">
        <v>1.169004128717434</v>
      </c>
      <c r="AO5" s="17">
        <v>0.49558206547912809</v>
      </c>
      <c r="AP5" s="15">
        <v>0.74662716486269665</v>
      </c>
      <c r="AQ5" s="15">
        <v>1.8750518600954891</v>
      </c>
      <c r="AR5" s="17">
        <v>2.2914073411858005</v>
      </c>
      <c r="AS5" s="18">
        <v>0.41668914883729907</v>
      </c>
      <c r="AT5" s="18">
        <v>0.26643454471864586</v>
      </c>
      <c r="AU5" s="18">
        <v>0.66129952489263877</v>
      </c>
      <c r="AV5" s="17">
        <v>1.0772616331529776</v>
      </c>
      <c r="AW5" s="17">
        <v>1.3056190467453903</v>
      </c>
      <c r="AX5" s="17">
        <v>1.0343627431990021</v>
      </c>
      <c r="AY5" s="15">
        <v>0.98641381527103145</v>
      </c>
      <c r="AZ5" s="15">
        <v>0.74110887089411515</v>
      </c>
      <c r="BA5" s="17">
        <v>0.64435503871319144</v>
      </c>
      <c r="BB5" s="17">
        <v>0.42191617459278447</v>
      </c>
      <c r="BC5" s="17">
        <v>1.2707009135004306</v>
      </c>
      <c r="BD5" s="15">
        <v>0.82580052399652704</v>
      </c>
      <c r="BE5" s="18">
        <v>0.74410468826371778</v>
      </c>
      <c r="BF5" s="17">
        <v>1.7291406533414451</v>
      </c>
      <c r="BG5" s="18">
        <v>1.0163749017614037</v>
      </c>
      <c r="BH5" s="17">
        <v>3.6723532632103755</v>
      </c>
      <c r="BI5" s="17">
        <v>1.5644835137226403</v>
      </c>
      <c r="BJ5" s="18">
        <v>1.0532055850799211</v>
      </c>
      <c r="BK5" s="15">
        <v>0.94961320068349142</v>
      </c>
      <c r="BL5" s="18">
        <v>1.2855594534368098</v>
      </c>
      <c r="BM5" s="17">
        <v>1.4474864785929451</v>
      </c>
      <c r="BN5" s="15">
        <v>0.62834702991810898</v>
      </c>
      <c r="BO5" s="17">
        <v>2.1273386213759919</v>
      </c>
      <c r="BP5" s="18">
        <v>-0.2031087847755475</v>
      </c>
      <c r="BQ5" s="18">
        <v>-0.89437988226675202</v>
      </c>
      <c r="BR5" s="17">
        <v>0.85952831067994595</v>
      </c>
      <c r="BS5" s="15">
        <v>1.1328863287773869</v>
      </c>
      <c r="BU5" s="59">
        <f t="shared" si="0"/>
        <v>0.93612760331674971</v>
      </c>
      <c r="BV5" s="12">
        <f t="shared" si="1"/>
        <v>0.71917915075840566</v>
      </c>
      <c r="BW5" s="7">
        <v>37</v>
      </c>
      <c r="BX5" s="7">
        <v>20</v>
      </c>
      <c r="BY5" s="7">
        <v>34</v>
      </c>
      <c r="CA5" s="12">
        <f t="shared" si="2"/>
        <v>0.51721865088558161</v>
      </c>
    </row>
    <row r="6" spans="1:79" s="1" customForma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AH6" s="15"/>
      <c r="AI6" s="15"/>
      <c r="BT6" s="57"/>
      <c r="BU6" s="1" t="s">
        <v>82</v>
      </c>
    </row>
    <row r="7" spans="1:79" s="1" customFormat="1" ht="15.75" customHeight="1" x14ac:dyDescent="0.25">
      <c r="A7" s="1" t="s">
        <v>83</v>
      </c>
      <c r="B7" s="7" t="s">
        <v>84</v>
      </c>
      <c r="C7" s="7" t="s">
        <v>84</v>
      </c>
      <c r="D7" s="7" t="s">
        <v>84</v>
      </c>
      <c r="E7" s="7" t="s">
        <v>84</v>
      </c>
      <c r="F7" s="7" t="s">
        <v>84</v>
      </c>
      <c r="G7" s="7" t="s">
        <v>84</v>
      </c>
      <c r="H7" s="7" t="s">
        <v>84</v>
      </c>
      <c r="I7" s="7" t="s">
        <v>84</v>
      </c>
      <c r="J7" s="7" t="s">
        <v>84</v>
      </c>
      <c r="K7" s="7" t="s">
        <v>84</v>
      </c>
      <c r="L7" s="1" t="s">
        <v>84</v>
      </c>
      <c r="M7" s="1" t="s">
        <v>85</v>
      </c>
      <c r="N7" s="1" t="s">
        <v>84</v>
      </c>
      <c r="O7" s="1" t="s">
        <v>84</v>
      </c>
      <c r="P7" s="1" t="s">
        <v>84</v>
      </c>
      <c r="Q7" s="1" t="s">
        <v>85</v>
      </c>
      <c r="R7" s="1" t="s">
        <v>85</v>
      </c>
      <c r="S7" s="1" t="s">
        <v>84</v>
      </c>
      <c r="T7" s="1" t="s">
        <v>84</v>
      </c>
      <c r="U7" s="1" t="s">
        <v>84</v>
      </c>
      <c r="V7" s="1" t="s">
        <v>85</v>
      </c>
      <c r="W7" s="1" t="s">
        <v>85</v>
      </c>
      <c r="X7" s="1" t="s">
        <v>84</v>
      </c>
      <c r="Y7" s="1" t="s">
        <v>84</v>
      </c>
      <c r="Z7" s="1" t="s">
        <v>85</v>
      </c>
      <c r="AA7" s="1" t="s">
        <v>84</v>
      </c>
      <c r="AB7" s="1" t="s">
        <v>84</v>
      </c>
      <c r="AC7" s="1" t="s">
        <v>84</v>
      </c>
      <c r="AD7" s="1" t="s">
        <v>84</v>
      </c>
      <c r="AE7" s="1" t="s">
        <v>84</v>
      </c>
      <c r="AF7" s="1" t="s">
        <v>84</v>
      </c>
      <c r="AG7" s="1" t="s">
        <v>85</v>
      </c>
      <c r="AH7" s="15" t="s">
        <v>85</v>
      </c>
      <c r="AI7" s="15" t="s">
        <v>84</v>
      </c>
      <c r="AJ7" s="1" t="s">
        <v>84</v>
      </c>
      <c r="AK7" s="1" t="s">
        <v>84</v>
      </c>
      <c r="AL7" s="1" t="s">
        <v>85</v>
      </c>
      <c r="AM7" s="1" t="s">
        <v>84</v>
      </c>
      <c r="AN7" s="1" t="s">
        <v>85</v>
      </c>
      <c r="AO7" s="1" t="s">
        <v>84</v>
      </c>
      <c r="AP7" s="1" t="s">
        <v>85</v>
      </c>
      <c r="AQ7" s="1" t="s">
        <v>84</v>
      </c>
      <c r="AR7" s="1" t="s">
        <v>84</v>
      </c>
      <c r="AS7" s="1" t="s">
        <v>84</v>
      </c>
      <c r="AT7" s="1" t="s">
        <v>85</v>
      </c>
      <c r="AU7" s="1" t="s">
        <v>84</v>
      </c>
      <c r="AV7" s="1" t="s">
        <v>85</v>
      </c>
      <c r="AW7" s="1" t="s">
        <v>84</v>
      </c>
      <c r="AX7" s="1" t="s">
        <v>85</v>
      </c>
      <c r="AY7" s="1" t="s">
        <v>85</v>
      </c>
      <c r="AZ7" s="1" t="s">
        <v>84</v>
      </c>
      <c r="BA7" s="1" t="s">
        <v>84</v>
      </c>
      <c r="BB7" s="1" t="s">
        <v>84</v>
      </c>
      <c r="BC7" s="1" t="s">
        <v>85</v>
      </c>
      <c r="BD7" s="1" t="s">
        <v>84</v>
      </c>
      <c r="BE7" s="1" t="s">
        <v>85</v>
      </c>
      <c r="BF7" s="1" t="s">
        <v>84</v>
      </c>
      <c r="BG7" s="1" t="s">
        <v>84</v>
      </c>
      <c r="BH7" s="1" t="s">
        <v>84</v>
      </c>
      <c r="BI7" s="1" t="s">
        <v>84</v>
      </c>
      <c r="BJ7" s="1" t="s">
        <v>84</v>
      </c>
      <c r="BK7" s="1" t="s">
        <v>85</v>
      </c>
      <c r="BL7" s="1" t="s">
        <v>84</v>
      </c>
      <c r="BM7" s="1" t="s">
        <v>84</v>
      </c>
      <c r="BN7" s="1" t="s">
        <v>84</v>
      </c>
      <c r="BO7" s="1" t="s">
        <v>84</v>
      </c>
      <c r="BP7" s="1" t="s">
        <v>85</v>
      </c>
      <c r="BQ7" s="1" t="s">
        <v>85</v>
      </c>
      <c r="BR7" s="1" t="s">
        <v>85</v>
      </c>
      <c r="BS7" s="1" t="s">
        <v>85</v>
      </c>
      <c r="BT7" s="57" t="s">
        <v>83</v>
      </c>
      <c r="BU7" s="19">
        <f>COUNTIF(B7:BS7,"TAK")</f>
        <v>48</v>
      </c>
    </row>
    <row r="8" spans="1:79" s="1" customFormat="1" x14ac:dyDescent="0.25">
      <c r="A8" s="1" t="s">
        <v>86</v>
      </c>
      <c r="B8" s="20" t="s">
        <v>84</v>
      </c>
      <c r="C8" s="20" t="s">
        <v>84</v>
      </c>
      <c r="D8" s="20" t="s">
        <v>85</v>
      </c>
      <c r="E8" s="20" t="s">
        <v>85</v>
      </c>
      <c r="F8" s="20" t="s">
        <v>85</v>
      </c>
      <c r="G8" s="7" t="s">
        <v>85</v>
      </c>
      <c r="H8" s="7" t="s">
        <v>85</v>
      </c>
      <c r="I8" s="7" t="s">
        <v>85</v>
      </c>
      <c r="J8" s="7" t="s">
        <v>85</v>
      </c>
      <c r="K8" s="7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U8" s="1" t="s">
        <v>85</v>
      </c>
      <c r="V8" s="1" t="s">
        <v>85</v>
      </c>
      <c r="W8" s="1" t="s">
        <v>85</v>
      </c>
      <c r="X8" s="1" t="s">
        <v>85</v>
      </c>
      <c r="Y8" s="1" t="s">
        <v>85</v>
      </c>
      <c r="Z8" s="1" t="s">
        <v>85</v>
      </c>
      <c r="AA8" s="1" t="s">
        <v>85</v>
      </c>
      <c r="AB8" s="1" t="s">
        <v>84</v>
      </c>
      <c r="AC8" s="1" t="s">
        <v>85</v>
      </c>
      <c r="AD8" s="1" t="s">
        <v>85</v>
      </c>
      <c r="AE8" s="1" t="s">
        <v>84</v>
      </c>
      <c r="AF8" s="1" t="s">
        <v>85</v>
      </c>
      <c r="AG8" s="1" t="s">
        <v>85</v>
      </c>
      <c r="AH8" s="15" t="s">
        <v>85</v>
      </c>
      <c r="AI8" s="15" t="s">
        <v>85</v>
      </c>
      <c r="AJ8" s="1" t="s">
        <v>85</v>
      </c>
      <c r="AK8" s="1" t="s">
        <v>85</v>
      </c>
      <c r="AL8" s="1" t="s">
        <v>85</v>
      </c>
      <c r="AM8" s="1" t="s">
        <v>85</v>
      </c>
      <c r="AN8" s="1" t="s">
        <v>85</v>
      </c>
      <c r="AO8" s="1" t="s">
        <v>85</v>
      </c>
      <c r="AP8" s="1" t="s">
        <v>84</v>
      </c>
      <c r="AQ8" s="1" t="s">
        <v>85</v>
      </c>
      <c r="AR8" s="1" t="s">
        <v>85</v>
      </c>
      <c r="AS8" s="1" t="s">
        <v>84</v>
      </c>
      <c r="AT8" s="1" t="s">
        <v>84</v>
      </c>
      <c r="AU8" s="1" t="s">
        <v>84</v>
      </c>
      <c r="AV8" s="1" t="s">
        <v>85</v>
      </c>
      <c r="AW8" s="1" t="s">
        <v>85</v>
      </c>
      <c r="AX8" s="1" t="s">
        <v>85</v>
      </c>
      <c r="AY8" s="1" t="s">
        <v>85</v>
      </c>
      <c r="AZ8" s="1" t="s">
        <v>85</v>
      </c>
      <c r="BA8" s="1" t="s">
        <v>85</v>
      </c>
      <c r="BB8" s="1" t="s">
        <v>85</v>
      </c>
      <c r="BC8" s="1" t="s">
        <v>85</v>
      </c>
      <c r="BD8" s="1" t="s">
        <v>84</v>
      </c>
      <c r="BE8" s="1" t="s">
        <v>84</v>
      </c>
      <c r="BF8" s="1" t="s">
        <v>85</v>
      </c>
      <c r="BG8" s="1" t="s">
        <v>85</v>
      </c>
      <c r="BH8" s="1" t="s">
        <v>85</v>
      </c>
      <c r="BI8" s="1" t="s">
        <v>85</v>
      </c>
      <c r="BJ8" s="1" t="s">
        <v>84</v>
      </c>
      <c r="BK8" s="1" t="s">
        <v>85</v>
      </c>
      <c r="BL8" s="1" t="s">
        <v>84</v>
      </c>
      <c r="BM8" s="1" t="s">
        <v>85</v>
      </c>
      <c r="BN8" s="1" t="s">
        <v>84</v>
      </c>
      <c r="BO8" s="1" t="s">
        <v>85</v>
      </c>
      <c r="BP8" s="1" t="s">
        <v>85</v>
      </c>
      <c r="BQ8" s="1" t="s">
        <v>85</v>
      </c>
      <c r="BR8" s="1" t="s">
        <v>85</v>
      </c>
      <c r="BS8" s="1" t="s">
        <v>85</v>
      </c>
      <c r="BT8" s="57" t="s">
        <v>86</v>
      </c>
      <c r="BU8" s="19">
        <f>COUNTIF(B8:BS8,"TAK")</f>
        <v>13</v>
      </c>
    </row>
    <row r="9" spans="1:79" s="1" customFormat="1" x14ac:dyDescent="0.25">
      <c r="A9" s="1" t="s">
        <v>87</v>
      </c>
      <c r="B9" s="20" t="s">
        <v>85</v>
      </c>
      <c r="C9" s="20" t="s">
        <v>85</v>
      </c>
      <c r="D9" s="20" t="s">
        <v>85</v>
      </c>
      <c r="E9" s="20" t="s">
        <v>85</v>
      </c>
      <c r="F9" s="20" t="s">
        <v>84</v>
      </c>
      <c r="G9" s="20" t="s">
        <v>84</v>
      </c>
      <c r="H9" s="20" t="s">
        <v>85</v>
      </c>
      <c r="I9" s="20" t="s">
        <v>84</v>
      </c>
      <c r="J9" s="20" t="s">
        <v>85</v>
      </c>
      <c r="K9" s="20" t="s">
        <v>84</v>
      </c>
      <c r="L9" s="1" t="s">
        <v>85</v>
      </c>
      <c r="M9" s="1" t="s">
        <v>84</v>
      </c>
      <c r="N9" s="1" t="s">
        <v>85</v>
      </c>
      <c r="O9" s="1" t="s">
        <v>85</v>
      </c>
      <c r="P9" s="1" t="s">
        <v>84</v>
      </c>
      <c r="Q9" s="1" t="s">
        <v>84</v>
      </c>
      <c r="R9" s="1" t="s">
        <v>84</v>
      </c>
      <c r="S9" s="1" t="s">
        <v>85</v>
      </c>
      <c r="T9" s="1" t="s">
        <v>84</v>
      </c>
      <c r="U9" s="1" t="s">
        <v>84</v>
      </c>
      <c r="V9" s="1" t="s">
        <v>84</v>
      </c>
      <c r="W9" s="1" t="s">
        <v>85</v>
      </c>
      <c r="X9" s="1" t="s">
        <v>84</v>
      </c>
      <c r="Y9" s="1" t="s">
        <v>84</v>
      </c>
      <c r="Z9" s="1" t="s">
        <v>84</v>
      </c>
      <c r="AA9" s="1" t="s">
        <v>84</v>
      </c>
      <c r="AB9" s="1" t="s">
        <v>85</v>
      </c>
      <c r="AC9" s="1" t="s">
        <v>85</v>
      </c>
      <c r="AD9" s="1" t="s">
        <v>84</v>
      </c>
      <c r="AE9" s="1" t="s">
        <v>85</v>
      </c>
      <c r="AF9" s="1" t="s">
        <v>84</v>
      </c>
      <c r="AG9" s="1" t="s">
        <v>85</v>
      </c>
      <c r="AH9" s="15" t="s">
        <v>84</v>
      </c>
      <c r="AI9" s="15" t="s">
        <v>85</v>
      </c>
      <c r="AJ9" s="1" t="s">
        <v>84</v>
      </c>
      <c r="AK9" s="1" t="s">
        <v>84</v>
      </c>
      <c r="AL9" s="1" t="s">
        <v>84</v>
      </c>
      <c r="AM9" s="1" t="s">
        <v>85</v>
      </c>
      <c r="AN9" s="1" t="s">
        <v>84</v>
      </c>
      <c r="AO9" s="1" t="s">
        <v>85</v>
      </c>
      <c r="AP9" s="1" t="s">
        <v>85</v>
      </c>
      <c r="AQ9" s="1" t="s">
        <v>84</v>
      </c>
      <c r="AR9" s="1" t="s">
        <v>84</v>
      </c>
      <c r="AS9" s="1" t="s">
        <v>85</v>
      </c>
      <c r="AT9" s="1" t="s">
        <v>85</v>
      </c>
      <c r="AU9" s="1" t="s">
        <v>85</v>
      </c>
      <c r="AV9" s="1" t="s">
        <v>84</v>
      </c>
      <c r="AW9" s="1" t="s">
        <v>84</v>
      </c>
      <c r="AX9" s="1" t="s">
        <v>84</v>
      </c>
      <c r="AY9" s="1" t="s">
        <v>85</v>
      </c>
      <c r="AZ9" s="1" t="s">
        <v>84</v>
      </c>
      <c r="BA9" s="1" t="s">
        <v>84</v>
      </c>
      <c r="BB9" s="1" t="s">
        <v>85</v>
      </c>
      <c r="BC9" s="1" t="s">
        <v>84</v>
      </c>
      <c r="BD9" s="1" t="s">
        <v>85</v>
      </c>
      <c r="BE9" s="1" t="s">
        <v>85</v>
      </c>
      <c r="BF9" s="1" t="s">
        <v>84</v>
      </c>
      <c r="BG9" s="1" t="s">
        <v>85</v>
      </c>
      <c r="BH9" s="1" t="s">
        <v>84</v>
      </c>
      <c r="BI9" s="1" t="s">
        <v>84</v>
      </c>
      <c r="BJ9" s="1" t="s">
        <v>85</v>
      </c>
      <c r="BK9" s="1" t="s">
        <v>85</v>
      </c>
      <c r="BL9" s="1" t="s">
        <v>85</v>
      </c>
      <c r="BM9" s="1" t="s">
        <v>84</v>
      </c>
      <c r="BN9" s="1" t="s">
        <v>85</v>
      </c>
      <c r="BO9" s="1" t="s">
        <v>84</v>
      </c>
      <c r="BP9" s="1" t="s">
        <v>85</v>
      </c>
      <c r="BQ9" s="1" t="s">
        <v>85</v>
      </c>
      <c r="BR9" s="1" t="s">
        <v>84</v>
      </c>
      <c r="BS9" s="1" t="s">
        <v>84</v>
      </c>
      <c r="BT9" s="57" t="s">
        <v>87</v>
      </c>
      <c r="BU9" s="19">
        <f>COUNTIF(B9:BS9,"TAK")</f>
        <v>37</v>
      </c>
      <c r="BV9" s="20"/>
      <c r="BW9" s="20"/>
      <c r="BX9" s="20"/>
      <c r="BY9" s="20"/>
    </row>
    <row r="10" spans="1:79" s="1" customFormat="1" x14ac:dyDescent="0.25">
      <c r="A10" s="7" t="s">
        <v>88</v>
      </c>
      <c r="B10" s="20" t="s">
        <v>85</v>
      </c>
      <c r="C10" s="20" t="s">
        <v>85</v>
      </c>
      <c r="D10" s="20" t="s">
        <v>85</v>
      </c>
      <c r="E10" s="20" t="s">
        <v>84</v>
      </c>
      <c r="F10" s="20" t="s">
        <v>84</v>
      </c>
      <c r="G10" s="20" t="s">
        <v>84</v>
      </c>
      <c r="H10" s="20" t="s">
        <v>85</v>
      </c>
      <c r="I10" s="20" t="s">
        <v>84</v>
      </c>
      <c r="J10" s="20" t="s">
        <v>84</v>
      </c>
      <c r="K10" s="20" t="s">
        <v>84</v>
      </c>
      <c r="L10" s="7" t="s">
        <v>85</v>
      </c>
      <c r="M10" s="7" t="s">
        <v>84</v>
      </c>
      <c r="N10" s="7" t="s">
        <v>85</v>
      </c>
      <c r="O10" s="7" t="s">
        <v>85</v>
      </c>
      <c r="P10" s="7" t="s">
        <v>84</v>
      </c>
      <c r="Q10" s="7" t="s">
        <v>84</v>
      </c>
      <c r="R10" s="7" t="s">
        <v>84</v>
      </c>
      <c r="S10" s="7" t="s">
        <v>85</v>
      </c>
      <c r="T10" s="7" t="s">
        <v>84</v>
      </c>
      <c r="U10" s="7" t="s">
        <v>84</v>
      </c>
      <c r="V10" s="7" t="s">
        <v>84</v>
      </c>
      <c r="W10" s="7" t="s">
        <v>85</v>
      </c>
      <c r="X10" s="7" t="s">
        <v>84</v>
      </c>
      <c r="Y10" s="7" t="s">
        <v>84</v>
      </c>
      <c r="Z10" s="7" t="s">
        <v>84</v>
      </c>
      <c r="AA10" s="7" t="s">
        <v>84</v>
      </c>
      <c r="AB10" s="7" t="s">
        <v>85</v>
      </c>
      <c r="AC10" s="7" t="s">
        <v>85</v>
      </c>
      <c r="AD10" s="7" t="s">
        <v>84</v>
      </c>
      <c r="AE10" s="7" t="s">
        <v>85</v>
      </c>
      <c r="AF10" s="7" t="s">
        <v>84</v>
      </c>
      <c r="AG10" s="7" t="s">
        <v>84</v>
      </c>
      <c r="AH10" s="15" t="s">
        <v>84</v>
      </c>
      <c r="AI10" s="12" t="s">
        <v>85</v>
      </c>
      <c r="AJ10" s="7" t="s">
        <v>84</v>
      </c>
      <c r="AK10" s="7" t="s">
        <v>84</v>
      </c>
      <c r="AL10" s="7" t="s">
        <v>84</v>
      </c>
      <c r="AM10" s="7" t="s">
        <v>85</v>
      </c>
      <c r="AN10" s="7" t="s">
        <v>84</v>
      </c>
      <c r="AO10" s="7" t="s">
        <v>84</v>
      </c>
      <c r="AP10" s="7" t="s">
        <v>85</v>
      </c>
      <c r="AQ10" s="7" t="s">
        <v>84</v>
      </c>
      <c r="AR10" s="7" t="s">
        <v>84</v>
      </c>
      <c r="AS10" s="7" t="s">
        <v>85</v>
      </c>
      <c r="AT10" s="7" t="s">
        <v>85</v>
      </c>
      <c r="AU10" s="7" t="s">
        <v>85</v>
      </c>
      <c r="AV10" s="7" t="s">
        <v>84</v>
      </c>
      <c r="AW10" s="7" t="s">
        <v>84</v>
      </c>
      <c r="AX10" s="7" t="s">
        <v>84</v>
      </c>
      <c r="AY10" s="7" t="s">
        <v>84</v>
      </c>
      <c r="AZ10" s="7" t="s">
        <v>84</v>
      </c>
      <c r="BA10" s="7" t="s">
        <v>84</v>
      </c>
      <c r="BB10" s="7" t="s">
        <v>84</v>
      </c>
      <c r="BC10" s="7" t="s">
        <v>84</v>
      </c>
      <c r="BD10" s="7" t="s">
        <v>84</v>
      </c>
      <c r="BE10" s="7" t="s">
        <v>84</v>
      </c>
      <c r="BF10" s="7" t="s">
        <v>84</v>
      </c>
      <c r="BG10" s="7" t="s">
        <v>85</v>
      </c>
      <c r="BH10" s="7" t="s">
        <v>84</v>
      </c>
      <c r="BI10" s="7" t="s">
        <v>84</v>
      </c>
      <c r="BJ10" s="7" t="s">
        <v>85</v>
      </c>
      <c r="BK10" s="7" t="s">
        <v>84</v>
      </c>
      <c r="BL10" s="1" t="s">
        <v>85</v>
      </c>
      <c r="BM10" s="7" t="s">
        <v>85</v>
      </c>
      <c r="BN10" s="7" t="s">
        <v>85</v>
      </c>
      <c r="BO10" s="7" t="s">
        <v>84</v>
      </c>
      <c r="BP10" s="7" t="s">
        <v>85</v>
      </c>
      <c r="BQ10" s="7" t="s">
        <v>84</v>
      </c>
      <c r="BR10" s="7" t="s">
        <v>84</v>
      </c>
      <c r="BS10" s="7" t="s">
        <v>84</v>
      </c>
      <c r="BT10" s="60" t="s">
        <v>88</v>
      </c>
      <c r="BU10" s="19">
        <f>COUNTIF(B10:BS10,"TAK")</f>
        <v>46</v>
      </c>
      <c r="BV10" s="20"/>
      <c r="BW10" s="20"/>
      <c r="BX10" s="20"/>
      <c r="BY10" s="20"/>
    </row>
    <row r="12" spans="1:79" x14ac:dyDescent="0.25">
      <c r="BW12">
        <v>70</v>
      </c>
    </row>
    <row r="13" spans="1:79" s="1" customFormat="1" x14ac:dyDescent="0.25">
      <c r="A13" s="7" t="s">
        <v>167</v>
      </c>
      <c r="AH13" s="15"/>
      <c r="AI13" s="15"/>
      <c r="BT13" s="57" t="s">
        <v>174</v>
      </c>
      <c r="BV13" s="1" t="s">
        <v>175</v>
      </c>
      <c r="BX13" s="1" t="s">
        <v>176</v>
      </c>
    </row>
    <row r="14" spans="1:79" s="1" customFormat="1" x14ac:dyDescent="0.25">
      <c r="A14" s="7" t="s">
        <v>168</v>
      </c>
      <c r="B14" s="15">
        <f t="shared" ref="B14:BM14" si="3">B2-B3</f>
        <v>0.13138323226770943</v>
      </c>
      <c r="C14" s="15">
        <f t="shared" si="3"/>
        <v>0.12875099518718747</v>
      </c>
      <c r="D14" s="15">
        <f t="shared" si="3"/>
        <v>7.118837289989427E-2</v>
      </c>
      <c r="E14" s="15">
        <f t="shared" si="3"/>
        <v>8.9762263634100059E-2</v>
      </c>
      <c r="F14" s="15">
        <f t="shared" si="3"/>
        <v>-0.21669660517357547</v>
      </c>
      <c r="G14" s="15">
        <f t="shared" si="3"/>
        <v>-8.0699924240383636E-2</v>
      </c>
      <c r="H14" s="15">
        <f t="shared" si="3"/>
        <v>-2.2157974536809788E-2</v>
      </c>
      <c r="I14" s="15">
        <f t="shared" si="3"/>
        <v>-0.29310055340899299</v>
      </c>
      <c r="J14" s="15">
        <f t="shared" si="3"/>
        <v>5.8094502748582744E-2</v>
      </c>
      <c r="K14" s="15">
        <f t="shared" si="3"/>
        <v>-0.19465103329021982</v>
      </c>
      <c r="L14" s="15">
        <f t="shared" si="3"/>
        <v>-0.12868553967660934</v>
      </c>
      <c r="M14" s="15">
        <f t="shared" si="3"/>
        <v>-2.1209652966590609E-2</v>
      </c>
      <c r="N14" s="15">
        <f t="shared" si="3"/>
        <v>-0.23513666873275335</v>
      </c>
      <c r="O14" s="15">
        <f t="shared" si="3"/>
        <v>-0.46131383773850343</v>
      </c>
      <c r="P14" s="15">
        <f t="shared" si="3"/>
        <v>0.10774433380684803</v>
      </c>
      <c r="Q14" s="15">
        <f t="shared" si="3"/>
        <v>3.0456514938497214E-3</v>
      </c>
      <c r="R14" s="15">
        <f t="shared" si="3"/>
        <v>1.1986909134120705E-2</v>
      </c>
      <c r="S14" s="15">
        <f t="shared" si="3"/>
        <v>-9.7086776840620934E-2</v>
      </c>
      <c r="T14" s="15">
        <f t="shared" si="3"/>
        <v>-6.8965296460527015E-2</v>
      </c>
      <c r="U14" s="15">
        <f t="shared" si="3"/>
        <v>-0.18273097214110717</v>
      </c>
      <c r="V14" s="15">
        <f t="shared" si="3"/>
        <v>-9.8949723418909841E-2</v>
      </c>
      <c r="W14" s="15">
        <f t="shared" si="3"/>
        <v>-0.29280278997103693</v>
      </c>
      <c r="X14" s="15">
        <f t="shared" si="3"/>
        <v>-0.62484597642463213</v>
      </c>
      <c r="Y14" s="15">
        <f t="shared" si="3"/>
        <v>-0.1507871588626879</v>
      </c>
      <c r="Z14" s="15">
        <f t="shared" si="3"/>
        <v>0.22201725548643614</v>
      </c>
      <c r="AA14" s="15">
        <f t="shared" si="3"/>
        <v>-1.4658465497554285E-2</v>
      </c>
      <c r="AB14" s="15">
        <f t="shared" si="3"/>
        <v>-0.26766234661584598</v>
      </c>
      <c r="AC14" s="15">
        <f t="shared" si="3"/>
        <v>0.13368002719825145</v>
      </c>
      <c r="AD14" s="15">
        <f t="shared" si="3"/>
        <v>1.6057814287484318E-2</v>
      </c>
      <c r="AE14" s="15">
        <f t="shared" si="3"/>
        <v>-6.0546762901856344E-2</v>
      </c>
      <c r="AF14" s="15">
        <f t="shared" si="3"/>
        <v>0.10294709042989625</v>
      </c>
      <c r="AG14" s="15">
        <f t="shared" si="3"/>
        <v>-0.16845084691437895</v>
      </c>
      <c r="AH14" s="15">
        <f t="shared" si="3"/>
        <v>-0.18430796302647467</v>
      </c>
      <c r="AI14" s="15">
        <f t="shared" si="3"/>
        <v>7.9817316080068534E-2</v>
      </c>
      <c r="AJ14" s="15">
        <f t="shared" si="3"/>
        <v>-4.3150691502525484E-2</v>
      </c>
      <c r="AK14" s="15">
        <f t="shared" si="3"/>
        <v>-0.13791074968702233</v>
      </c>
      <c r="AL14" s="15">
        <f t="shared" si="3"/>
        <v>-0.19615763840015021</v>
      </c>
      <c r="AM14" s="15">
        <f t="shared" si="3"/>
        <v>5.7276787672362328E-2</v>
      </c>
      <c r="AN14" s="15">
        <f t="shared" si="3"/>
        <v>4.0276545913382478E-3</v>
      </c>
      <c r="AO14" s="15">
        <f t="shared" si="3"/>
        <v>6.0008959493445924E-2</v>
      </c>
      <c r="AP14" s="15">
        <f t="shared" si="3"/>
        <v>-0.12445533309969048</v>
      </c>
      <c r="AQ14" s="15">
        <f t="shared" si="3"/>
        <v>-0.22882117617328279</v>
      </c>
      <c r="AR14" s="15">
        <f t="shared" si="3"/>
        <v>-0.32255050869971247</v>
      </c>
      <c r="AS14" s="15">
        <f t="shared" si="3"/>
        <v>0.28523338353709538</v>
      </c>
      <c r="AT14" s="15">
        <f t="shared" si="3"/>
        <v>-2.1456558538169412E-2</v>
      </c>
      <c r="AU14" s="15">
        <f t="shared" si="3"/>
        <v>1.9978480193602377E-2</v>
      </c>
      <c r="AV14" s="15">
        <f t="shared" si="3"/>
        <v>-0.25385712947194761</v>
      </c>
      <c r="AW14" s="15">
        <f t="shared" si="3"/>
        <v>-6.8576888480735843E-2</v>
      </c>
      <c r="AX14" s="15">
        <f t="shared" si="3"/>
        <v>0.25871333226688964</v>
      </c>
      <c r="AY14" s="15">
        <f t="shared" si="3"/>
        <v>-0.15060820400436647</v>
      </c>
      <c r="AZ14" s="15">
        <f t="shared" si="3"/>
        <v>-0.17024465871980787</v>
      </c>
      <c r="BA14" s="15">
        <f t="shared" si="3"/>
        <v>-4.6079391140043668E-3</v>
      </c>
      <c r="BB14" s="15">
        <f t="shared" si="3"/>
        <v>3.5091829228417526E-2</v>
      </c>
      <c r="BC14" s="15">
        <f t="shared" si="3"/>
        <v>0.1209656279637823</v>
      </c>
      <c r="BD14" s="15">
        <f t="shared" si="3"/>
        <v>7.4882640647638721E-2</v>
      </c>
      <c r="BE14" s="15">
        <f t="shared" si="3"/>
        <v>0.20231646953030824</v>
      </c>
      <c r="BF14" s="15">
        <f t="shared" si="3"/>
        <v>-0.19428149087937774</v>
      </c>
      <c r="BG14" s="15">
        <f t="shared" si="3"/>
        <v>-0.21069573207098036</v>
      </c>
      <c r="BH14" s="15">
        <f t="shared" si="3"/>
        <v>-1.5577708549499625</v>
      </c>
      <c r="BI14" s="15">
        <f t="shared" si="3"/>
        <v>-0.224514090025284</v>
      </c>
      <c r="BJ14" s="15">
        <f t="shared" si="3"/>
        <v>-0.10376356668811204</v>
      </c>
      <c r="BK14" s="15">
        <f t="shared" si="3"/>
        <v>-0.12533402895758083</v>
      </c>
      <c r="BL14" s="15">
        <f t="shared" si="3"/>
        <v>0.13462699739694894</v>
      </c>
      <c r="BM14" s="15">
        <f t="shared" si="3"/>
        <v>-0.2789169447659845</v>
      </c>
      <c r="BN14" s="15">
        <f t="shared" ref="BN14:BS14" si="4">BN2-BN3</f>
        <v>0.2018925344954241</v>
      </c>
      <c r="BO14" s="15">
        <f t="shared" si="4"/>
        <v>-0.14824846405084302</v>
      </c>
      <c r="BP14" s="15">
        <f t="shared" si="4"/>
        <v>-1.7159619360500589E-2</v>
      </c>
      <c r="BQ14" s="15">
        <f t="shared" si="4"/>
        <v>-0.28485896542889866</v>
      </c>
      <c r="BR14" s="15">
        <f t="shared" si="4"/>
        <v>-0.56238058149731862</v>
      </c>
      <c r="BS14" s="15">
        <f t="shared" si="4"/>
        <v>-0.29578842116858095</v>
      </c>
      <c r="BT14" s="55">
        <f t="shared" ref="BT14:BT19" si="5">AVERAGE(B14:BS14)</f>
        <v>-9.9715237755760369E-2</v>
      </c>
      <c r="BU14" s="15"/>
      <c r="BV14" s="1">
        <f t="shared" ref="BV14:BV19" si="6">_xlfn.STDEV.S(B14:BS14)</f>
        <v>0.25273958040923689</v>
      </c>
      <c r="BX14" s="1">
        <f>(BT14/BV14)*SQRT($BW$12)</f>
        <v>-3.3009374048773679</v>
      </c>
      <c r="BZ14" s="1" t="s">
        <v>178</v>
      </c>
    </row>
    <row r="15" spans="1:79" s="1" customFormat="1" x14ac:dyDescent="0.25">
      <c r="A15" s="7" t="s">
        <v>169</v>
      </c>
      <c r="B15" s="15">
        <f t="shared" ref="B15:BM15" si="7">B2-B4</f>
        <v>0.3594749775338954</v>
      </c>
      <c r="C15" s="15">
        <f t="shared" si="7"/>
        <v>0.1375008284519586</v>
      </c>
      <c r="D15" s="15">
        <f t="shared" si="7"/>
        <v>-2.4426566291235019E-2</v>
      </c>
      <c r="E15" s="15">
        <f t="shared" si="7"/>
        <v>-0.34816691325554805</v>
      </c>
      <c r="F15" s="15">
        <f t="shared" si="7"/>
        <v>-0.55536424396857376</v>
      </c>
      <c r="G15" s="15">
        <f t="shared" si="7"/>
        <v>-0.17711003254964952</v>
      </c>
      <c r="H15" s="15">
        <f t="shared" si="7"/>
        <v>-8.3483046324434929E-2</v>
      </c>
      <c r="I15" s="15">
        <f t="shared" si="7"/>
        <v>-0.3967686514888753</v>
      </c>
      <c r="J15" s="15">
        <f t="shared" si="7"/>
        <v>-5.7012819090743738E-2</v>
      </c>
      <c r="K15" s="15">
        <f t="shared" si="7"/>
        <v>-0.21832640982557439</v>
      </c>
      <c r="L15" s="15">
        <f t="shared" si="7"/>
        <v>1.9465873396722677E-2</v>
      </c>
      <c r="M15" s="15">
        <f t="shared" si="7"/>
        <v>-0.69600738222768666</v>
      </c>
      <c r="N15" s="15">
        <f t="shared" si="7"/>
        <v>8.0244702732634177E-3</v>
      </c>
      <c r="O15" s="15">
        <f t="shared" si="7"/>
        <v>-0.47861513487400764</v>
      </c>
      <c r="P15" s="15">
        <f t="shared" si="7"/>
        <v>-0.23643635796729756</v>
      </c>
      <c r="Q15" s="15">
        <f t="shared" si="7"/>
        <v>-0.39274924351880547</v>
      </c>
      <c r="R15" s="15">
        <f t="shared" si="7"/>
        <v>-4.0808299133410775E-2</v>
      </c>
      <c r="S15" s="15">
        <f t="shared" si="7"/>
        <v>1.7563105199216764E-2</v>
      </c>
      <c r="T15" s="15">
        <f t="shared" si="7"/>
        <v>-0.32043372145137766</v>
      </c>
      <c r="U15" s="15">
        <f t="shared" si="7"/>
        <v>-0.29329411883401352</v>
      </c>
      <c r="V15" s="15">
        <f t="shared" si="7"/>
        <v>-0.21638236957408807</v>
      </c>
      <c r="W15" s="15">
        <f t="shared" si="7"/>
        <v>0.28933578783168556</v>
      </c>
      <c r="X15" s="15">
        <f t="shared" si="7"/>
        <v>-0.84975391529600297</v>
      </c>
      <c r="Y15" s="15">
        <f t="shared" si="7"/>
        <v>-0.33707313810077677</v>
      </c>
      <c r="Z15" s="15">
        <f t="shared" si="7"/>
        <v>-0.21956198613055078</v>
      </c>
      <c r="AA15" s="15">
        <f t="shared" si="7"/>
        <v>-0.17907825063161181</v>
      </c>
      <c r="AB15" s="15">
        <f t="shared" si="7"/>
        <v>4.5454879013268612E-2</v>
      </c>
      <c r="AC15" s="15">
        <f t="shared" si="7"/>
        <v>-0.12112887767127928</v>
      </c>
      <c r="AD15" s="15">
        <f t="shared" si="7"/>
        <v>-6.5810666351401093E-2</v>
      </c>
      <c r="AE15" s="15">
        <f t="shared" si="7"/>
        <v>0.13787246288757138</v>
      </c>
      <c r="AF15" s="15">
        <f t="shared" si="7"/>
        <v>-2.3510149438611849E-2</v>
      </c>
      <c r="AG15" s="15">
        <f t="shared" si="7"/>
        <v>-0.12437359072990517</v>
      </c>
      <c r="AH15" s="15">
        <f t="shared" si="7"/>
        <v>-0.48247044511498105</v>
      </c>
      <c r="AI15" s="15">
        <f t="shared" si="7"/>
        <v>-7.0358578056745003E-2</v>
      </c>
      <c r="AJ15" s="15">
        <f t="shared" si="7"/>
        <v>-0.1122748240539817</v>
      </c>
      <c r="AK15" s="15">
        <f t="shared" si="7"/>
        <v>-0.3814161544037229</v>
      </c>
      <c r="AL15" s="15">
        <f t="shared" si="7"/>
        <v>-0.25993952934774944</v>
      </c>
      <c r="AM15" s="15">
        <f t="shared" si="7"/>
        <v>-8.7205143669549234E-3</v>
      </c>
      <c r="AN15" s="15">
        <f t="shared" si="7"/>
        <v>-0.26225778409304135</v>
      </c>
      <c r="AO15" s="15">
        <f t="shared" si="7"/>
        <v>-3.1496725260165448E-2</v>
      </c>
      <c r="AP15" s="15">
        <f t="shared" si="7"/>
        <v>0.54113820382525446</v>
      </c>
      <c r="AQ15" s="15">
        <f t="shared" si="7"/>
        <v>-0.75904185914530609</v>
      </c>
      <c r="AR15" s="15">
        <f t="shared" si="7"/>
        <v>-0.63929685365993016</v>
      </c>
      <c r="AS15" s="15">
        <f t="shared" si="7"/>
        <v>0.3625301490197837</v>
      </c>
      <c r="AT15" s="15">
        <f t="shared" si="7"/>
        <v>0.55747122817090622</v>
      </c>
      <c r="AU15" s="15">
        <f t="shared" si="7"/>
        <v>1.8806311991045987E-2</v>
      </c>
      <c r="AV15" s="15">
        <f t="shared" si="7"/>
        <v>2.8680136602778794E-2</v>
      </c>
      <c r="AW15" s="15">
        <f t="shared" si="7"/>
        <v>-0.14495284935090069</v>
      </c>
      <c r="AX15" s="15">
        <f t="shared" si="7"/>
        <v>-0.20194677213249079</v>
      </c>
      <c r="AY15" s="15">
        <f t="shared" si="7"/>
        <v>-0.16052541033798284</v>
      </c>
      <c r="AZ15" s="15">
        <f t="shared" si="7"/>
        <v>-0.30606386450664391</v>
      </c>
      <c r="BA15" s="15">
        <f t="shared" si="7"/>
        <v>-5.307907418245994E-2</v>
      </c>
      <c r="BB15" s="15">
        <f t="shared" si="7"/>
        <v>0.15206202418770737</v>
      </c>
      <c r="BC15" s="15">
        <f t="shared" si="7"/>
        <v>-0.26893471347067033</v>
      </c>
      <c r="BD15" s="15">
        <f t="shared" si="7"/>
        <v>0.1613869589364656</v>
      </c>
      <c r="BE15" s="15">
        <f t="shared" si="7"/>
        <v>7.1522821565091932E-2</v>
      </c>
      <c r="BF15" s="15">
        <f t="shared" si="7"/>
        <v>-0.23185712629695954</v>
      </c>
      <c r="BG15" s="15">
        <f t="shared" si="7"/>
        <v>-0.10541596398711905</v>
      </c>
      <c r="BH15" s="15">
        <f t="shared" si="7"/>
        <v>-1.8841874904776339</v>
      </c>
      <c r="BI15" s="15">
        <f t="shared" si="7"/>
        <v>-0.35600814906142531</v>
      </c>
      <c r="BJ15" s="15">
        <f t="shared" si="7"/>
        <v>-8.1685916327724373E-2</v>
      </c>
      <c r="BK15" s="15">
        <f t="shared" si="7"/>
        <v>-9.8080690657678549E-2</v>
      </c>
      <c r="BL15" s="15">
        <f t="shared" si="7"/>
        <v>8.7056987611933589E-2</v>
      </c>
      <c r="BM15" s="15">
        <f t="shared" si="7"/>
        <v>0.12456645523275434</v>
      </c>
      <c r="BN15" s="15">
        <f t="shared" ref="BN15:BS15" si="8">BN2-BN4</f>
        <v>0.7172184801547048</v>
      </c>
      <c r="BO15" s="15">
        <f t="shared" si="8"/>
        <v>-0.69433995738956966</v>
      </c>
      <c r="BP15" s="15">
        <f t="shared" si="8"/>
        <v>0.32138374558692645</v>
      </c>
      <c r="BQ15" s="15">
        <f t="shared" si="8"/>
        <v>0.73602055419897328</v>
      </c>
      <c r="BR15" s="15">
        <f t="shared" si="8"/>
        <v>-0.7742071557878224</v>
      </c>
      <c r="BS15" s="15">
        <f t="shared" si="8"/>
        <v>-0.64529604828924925</v>
      </c>
      <c r="BT15" s="55">
        <f t="shared" si="5"/>
        <v>-0.15107134132589234</v>
      </c>
      <c r="BU15" s="15"/>
      <c r="BV15" s="1">
        <f t="shared" si="6"/>
        <v>0.3891330965185702</v>
      </c>
      <c r="BX15" s="1">
        <f t="shared" ref="BX15:BX19" si="9">(BT15/BV15)*SQRT($BW$12)</f>
        <v>-3.2481265040951772</v>
      </c>
      <c r="BZ15" s="1" t="s">
        <v>178</v>
      </c>
    </row>
    <row r="16" spans="1:79" s="1" customFormat="1" x14ac:dyDescent="0.25">
      <c r="A16" s="7" t="s">
        <v>170</v>
      </c>
      <c r="B16" s="15">
        <f t="shared" ref="B16:BM16" si="10">B2-B5</f>
        <v>0.33467978038648222</v>
      </c>
      <c r="C16" s="15">
        <f t="shared" si="10"/>
        <v>0.2349402175873182</v>
      </c>
      <c r="D16" s="15">
        <f t="shared" si="10"/>
        <v>0.12652919561390497</v>
      </c>
      <c r="E16" s="15">
        <f t="shared" si="10"/>
        <v>-0.18748994208484915</v>
      </c>
      <c r="F16" s="15">
        <f t="shared" si="10"/>
        <v>-0.88909931360310845</v>
      </c>
      <c r="G16" s="15">
        <f t="shared" si="10"/>
        <v>-0.18627578299887571</v>
      </c>
      <c r="H16" s="15">
        <f t="shared" si="10"/>
        <v>0.12857353721852022</v>
      </c>
      <c r="I16" s="15">
        <f t="shared" si="10"/>
        <v>-0.53653005953196575</v>
      </c>
      <c r="J16" s="15">
        <f t="shared" si="10"/>
        <v>8.963898389966285E-2</v>
      </c>
      <c r="K16" s="15">
        <f t="shared" si="10"/>
        <v>-0.40607422721203623</v>
      </c>
      <c r="L16" s="15">
        <f t="shared" si="10"/>
        <v>0.32093260301146687</v>
      </c>
      <c r="M16" s="15">
        <f t="shared" si="10"/>
        <v>-0.82639984131693978</v>
      </c>
      <c r="N16" s="15">
        <f t="shared" si="10"/>
        <v>-4.2617543082728027E-3</v>
      </c>
      <c r="O16" s="15">
        <f t="shared" si="10"/>
        <v>-0.16036029920784459</v>
      </c>
      <c r="P16" s="15">
        <f t="shared" si="10"/>
        <v>-0.24510587664677874</v>
      </c>
      <c r="Q16" s="15">
        <f t="shared" si="10"/>
        <v>-0.55294888534039843</v>
      </c>
      <c r="R16" s="15">
        <f t="shared" si="10"/>
        <v>-0.260088701885684</v>
      </c>
      <c r="S16" s="15">
        <f t="shared" si="10"/>
        <v>-9.5987437847033091E-3</v>
      </c>
      <c r="T16" s="15">
        <f t="shared" si="10"/>
        <v>-0.1678511879296074</v>
      </c>
      <c r="U16" s="15">
        <f t="shared" si="10"/>
        <v>-0.31060114474181783</v>
      </c>
      <c r="V16" s="15">
        <f t="shared" si="10"/>
        <v>-0.35484103784886512</v>
      </c>
      <c r="W16" s="15">
        <f t="shared" si="10"/>
        <v>0.70603627956376491</v>
      </c>
      <c r="X16" s="15">
        <f t="shared" si="10"/>
        <v>-1.2724688712455563</v>
      </c>
      <c r="Y16" s="15">
        <f t="shared" si="10"/>
        <v>-0.38361444369862985</v>
      </c>
      <c r="Z16" s="15">
        <f t="shared" si="10"/>
        <v>-0.3229621970279356</v>
      </c>
      <c r="AA16" s="15">
        <f t="shared" si="10"/>
        <v>-0.23150770655998248</v>
      </c>
      <c r="AB16" s="15">
        <f t="shared" si="10"/>
        <v>0.34195316684029575</v>
      </c>
      <c r="AC16" s="15">
        <f t="shared" si="10"/>
        <v>2.6811458602467308E-2</v>
      </c>
      <c r="AD16" s="15">
        <f t="shared" si="10"/>
        <v>-0.2653550879842359</v>
      </c>
      <c r="AE16" s="15">
        <f t="shared" si="10"/>
        <v>0.16161009585158559</v>
      </c>
      <c r="AF16" s="15">
        <f t="shared" si="10"/>
        <v>-0.23613477508430358</v>
      </c>
      <c r="AG16" s="15">
        <f t="shared" si="10"/>
        <v>4.0382774470297145E-2</v>
      </c>
      <c r="AH16" s="15">
        <f t="shared" si="10"/>
        <v>-0.64224839524873301</v>
      </c>
      <c r="AI16" s="15">
        <f t="shared" si="10"/>
        <v>0.28452017334477059</v>
      </c>
      <c r="AJ16" s="15">
        <f t="shared" si="10"/>
        <v>-0.1410950061959837</v>
      </c>
      <c r="AK16" s="15">
        <f t="shared" si="10"/>
        <v>-0.29483926013652773</v>
      </c>
      <c r="AL16" s="15">
        <f t="shared" si="10"/>
        <v>-0.57315504251969784</v>
      </c>
      <c r="AM16" s="15">
        <f t="shared" si="10"/>
        <v>0.32670969653448811</v>
      </c>
      <c r="AN16" s="15">
        <f t="shared" si="10"/>
        <v>-0.3256669383027746</v>
      </c>
      <c r="AO16" s="15">
        <f t="shared" si="10"/>
        <v>-7.4396819744608378E-2</v>
      </c>
      <c r="AP16" s="15">
        <f t="shared" si="10"/>
        <v>0.48523449504250948</v>
      </c>
      <c r="AQ16" s="15">
        <f t="shared" si="10"/>
        <v>-0.56468979351981452</v>
      </c>
      <c r="AR16" s="15">
        <f t="shared" si="10"/>
        <v>-1.0673816132384057</v>
      </c>
      <c r="AS16" s="15">
        <f t="shared" si="10"/>
        <v>0.42246014568783236</v>
      </c>
      <c r="AT16" s="15">
        <f t="shared" si="10"/>
        <v>0.79130156176460797</v>
      </c>
      <c r="AU16" s="15">
        <f t="shared" si="10"/>
        <v>0.12067971884745843</v>
      </c>
      <c r="AV16" s="15">
        <f t="shared" si="10"/>
        <v>-0.33773769067920112</v>
      </c>
      <c r="AW16" s="15">
        <f t="shared" si="10"/>
        <v>-0.22625513633014149</v>
      </c>
      <c r="AX16" s="15">
        <f t="shared" si="10"/>
        <v>-0.36094243638180079</v>
      </c>
      <c r="AY16" s="15">
        <f t="shared" si="10"/>
        <v>-4.0271358869661489E-2</v>
      </c>
      <c r="AZ16" s="15">
        <f t="shared" si="10"/>
        <v>-0.13638570914686121</v>
      </c>
      <c r="BA16" s="15">
        <f t="shared" si="10"/>
        <v>-6.6484929664268111E-2</v>
      </c>
      <c r="BB16" s="15">
        <f t="shared" si="10"/>
        <v>-9.1779840048437922E-2</v>
      </c>
      <c r="BC16" s="15">
        <f t="shared" si="10"/>
        <v>-0.64761501704535196</v>
      </c>
      <c r="BD16" s="15">
        <f t="shared" si="10"/>
        <v>7.8433179758546356E-2</v>
      </c>
      <c r="BE16" s="15">
        <f t="shared" si="10"/>
        <v>0.30726490089357628</v>
      </c>
      <c r="BF16" s="15">
        <f t="shared" si="10"/>
        <v>-0.34715964149364775</v>
      </c>
      <c r="BG16" s="15">
        <f t="shared" si="10"/>
        <v>0.27618687581879997</v>
      </c>
      <c r="BH16" s="15">
        <f t="shared" si="10"/>
        <v>-2.4070891405753367</v>
      </c>
      <c r="BI16" s="15">
        <f t="shared" si="10"/>
        <v>-0.46137788878864172</v>
      </c>
      <c r="BJ16" s="15">
        <f t="shared" si="10"/>
        <v>0.2710832497109259</v>
      </c>
      <c r="BK16" s="15">
        <f t="shared" si="10"/>
        <v>-4.8921778148673933E-2</v>
      </c>
      <c r="BL16" s="15">
        <f t="shared" si="10"/>
        <v>0.17265665071045389</v>
      </c>
      <c r="BM16" s="15">
        <f t="shared" si="10"/>
        <v>-0.31249718361151824</v>
      </c>
      <c r="BN16" s="15">
        <f t="shared" ref="BN16:BS16" si="11">BN2-BN5</f>
        <v>0.26349262794810147</v>
      </c>
      <c r="BO16" s="15">
        <f t="shared" si="11"/>
        <v>-0.79098901872739802</v>
      </c>
      <c r="BP16" s="15">
        <f t="shared" si="11"/>
        <v>0.78622000173629003</v>
      </c>
      <c r="BQ16" s="15">
        <f t="shared" si="11"/>
        <v>1.8125545752014753</v>
      </c>
      <c r="BR16" s="15">
        <f t="shared" si="11"/>
        <v>-0.96596166379645121</v>
      </c>
      <c r="BS16" s="15">
        <f t="shared" si="11"/>
        <v>-0.39411653596803908</v>
      </c>
      <c r="BT16" s="55">
        <f t="shared" si="5"/>
        <v>-0.14596773960255377</v>
      </c>
      <c r="BU16" s="15"/>
      <c r="BV16" s="1">
        <f t="shared" si="6"/>
        <v>0.54933587372286286</v>
      </c>
      <c r="BX16" s="1">
        <f t="shared" si="9"/>
        <v>-2.2231457789447644</v>
      </c>
      <c r="BZ16" s="1" t="s">
        <v>179</v>
      </c>
    </row>
    <row r="17" spans="1:78" s="1" customFormat="1" x14ac:dyDescent="0.25">
      <c r="A17" s="7" t="s">
        <v>171</v>
      </c>
      <c r="B17" s="15">
        <f t="shared" ref="B17:BM17" si="12">B3-B4</f>
        <v>0.22809174526618597</v>
      </c>
      <c r="C17" s="15">
        <f t="shared" si="12"/>
        <v>8.7498332647711341E-3</v>
      </c>
      <c r="D17" s="15">
        <f t="shared" si="12"/>
        <v>-9.5614939191129289E-2</v>
      </c>
      <c r="E17" s="15">
        <f t="shared" si="12"/>
        <v>-0.43792917688964811</v>
      </c>
      <c r="F17" s="15">
        <f t="shared" si="12"/>
        <v>-0.33866763879499828</v>
      </c>
      <c r="G17" s="15">
        <f t="shared" si="12"/>
        <v>-9.6410108309265885E-2</v>
      </c>
      <c r="H17" s="15">
        <f t="shared" si="12"/>
        <v>-6.1325071787625141E-2</v>
      </c>
      <c r="I17" s="15">
        <f t="shared" si="12"/>
        <v>-0.10366809807988231</v>
      </c>
      <c r="J17" s="15">
        <f t="shared" si="12"/>
        <v>-0.11510732183932648</v>
      </c>
      <c r="K17" s="15">
        <f t="shared" si="12"/>
        <v>-2.3675376535354564E-2</v>
      </c>
      <c r="L17" s="15">
        <f t="shared" si="12"/>
        <v>0.14815141307333202</v>
      </c>
      <c r="M17" s="15">
        <f t="shared" si="12"/>
        <v>-0.67479772926109605</v>
      </c>
      <c r="N17" s="15">
        <f t="shared" si="12"/>
        <v>0.24316113900601677</v>
      </c>
      <c r="O17" s="15">
        <f t="shared" si="12"/>
        <v>-1.7301297135504212E-2</v>
      </c>
      <c r="P17" s="15">
        <f t="shared" si="12"/>
        <v>-0.34418069177414556</v>
      </c>
      <c r="Q17" s="15">
        <f t="shared" si="12"/>
        <v>-0.39579489501265519</v>
      </c>
      <c r="R17" s="15">
        <f t="shared" si="12"/>
        <v>-5.2795208267531479E-2</v>
      </c>
      <c r="S17" s="15">
        <f t="shared" si="12"/>
        <v>0.1146498820398377</v>
      </c>
      <c r="T17" s="15">
        <f t="shared" si="12"/>
        <v>-0.25146842499085065</v>
      </c>
      <c r="U17" s="15">
        <f t="shared" si="12"/>
        <v>-0.11056314669290634</v>
      </c>
      <c r="V17" s="15">
        <f t="shared" si="12"/>
        <v>-0.11743264615517823</v>
      </c>
      <c r="W17" s="15">
        <f t="shared" si="12"/>
        <v>0.58213857780272249</v>
      </c>
      <c r="X17" s="15">
        <f t="shared" si="12"/>
        <v>-0.22490793887137084</v>
      </c>
      <c r="Y17" s="15">
        <f t="shared" si="12"/>
        <v>-0.18628597923808887</v>
      </c>
      <c r="Z17" s="15">
        <f t="shared" si="12"/>
        <v>-0.44157924161698692</v>
      </c>
      <c r="AA17" s="15">
        <f t="shared" si="12"/>
        <v>-0.16441978513405753</v>
      </c>
      <c r="AB17" s="15">
        <f t="shared" si="12"/>
        <v>0.31311722562911459</v>
      </c>
      <c r="AC17" s="15">
        <f t="shared" si="12"/>
        <v>-0.25480890486953073</v>
      </c>
      <c r="AD17" s="15">
        <f t="shared" si="12"/>
        <v>-8.186848063888541E-2</v>
      </c>
      <c r="AE17" s="15">
        <f t="shared" si="12"/>
        <v>0.19841922578942772</v>
      </c>
      <c r="AF17" s="15">
        <f t="shared" si="12"/>
        <v>-0.1264572398685081</v>
      </c>
      <c r="AG17" s="15">
        <f t="shared" si="12"/>
        <v>4.4077256184473779E-2</v>
      </c>
      <c r="AH17" s="15">
        <f t="shared" si="12"/>
        <v>-0.29816248208850638</v>
      </c>
      <c r="AI17" s="15">
        <f t="shared" si="12"/>
        <v>-0.15017589413681354</v>
      </c>
      <c r="AJ17" s="15">
        <f t="shared" si="12"/>
        <v>-6.9124132551456219E-2</v>
      </c>
      <c r="AK17" s="15">
        <f t="shared" si="12"/>
        <v>-0.24350540471670057</v>
      </c>
      <c r="AL17" s="15">
        <f t="shared" si="12"/>
        <v>-6.3781890947599229E-2</v>
      </c>
      <c r="AM17" s="15">
        <f t="shared" si="12"/>
        <v>-6.5997302039317252E-2</v>
      </c>
      <c r="AN17" s="15">
        <f t="shared" si="12"/>
        <v>-0.26628543868437959</v>
      </c>
      <c r="AO17" s="15">
        <f t="shared" si="12"/>
        <v>-9.1505684753611372E-2</v>
      </c>
      <c r="AP17" s="15">
        <f t="shared" si="12"/>
        <v>0.66559353692494494</v>
      </c>
      <c r="AQ17" s="15">
        <f t="shared" si="12"/>
        <v>-0.53022068297202329</v>
      </c>
      <c r="AR17" s="15">
        <f t="shared" si="12"/>
        <v>-0.3167463449602177</v>
      </c>
      <c r="AS17" s="15">
        <f t="shared" si="12"/>
        <v>7.7296765482688323E-2</v>
      </c>
      <c r="AT17" s="15">
        <f t="shared" si="12"/>
        <v>0.57892778670907563</v>
      </c>
      <c r="AU17" s="15">
        <f t="shared" si="12"/>
        <v>-1.1721682025563895E-3</v>
      </c>
      <c r="AV17" s="15">
        <f t="shared" si="12"/>
        <v>0.2825372660747264</v>
      </c>
      <c r="AW17" s="15">
        <f t="shared" si="12"/>
        <v>-7.637596087016485E-2</v>
      </c>
      <c r="AX17" s="15">
        <f t="shared" si="12"/>
        <v>-0.46066010439938043</v>
      </c>
      <c r="AY17" s="15">
        <f t="shared" si="12"/>
        <v>-9.9172063336163685E-3</v>
      </c>
      <c r="AZ17" s="15">
        <f t="shared" si="12"/>
        <v>-0.13581920578683604</v>
      </c>
      <c r="BA17" s="15">
        <f t="shared" si="12"/>
        <v>-4.8471135068455573E-2</v>
      </c>
      <c r="BB17" s="15">
        <f t="shared" si="12"/>
        <v>0.11697019495928984</v>
      </c>
      <c r="BC17" s="15">
        <f t="shared" si="12"/>
        <v>-0.38990034143445262</v>
      </c>
      <c r="BD17" s="15">
        <f t="shared" si="12"/>
        <v>8.6504318288826876E-2</v>
      </c>
      <c r="BE17" s="15">
        <f t="shared" si="12"/>
        <v>-0.13079364796521631</v>
      </c>
      <c r="BF17" s="15">
        <f t="shared" si="12"/>
        <v>-3.7575635417581799E-2</v>
      </c>
      <c r="BG17" s="15">
        <f t="shared" si="12"/>
        <v>0.1052797680838613</v>
      </c>
      <c r="BH17" s="15">
        <f t="shared" si="12"/>
        <v>-0.32641663552767142</v>
      </c>
      <c r="BI17" s="15">
        <f t="shared" si="12"/>
        <v>-0.13149405903614131</v>
      </c>
      <c r="BJ17" s="15">
        <f t="shared" si="12"/>
        <v>2.2077650360387668E-2</v>
      </c>
      <c r="BK17" s="15">
        <f t="shared" si="12"/>
        <v>2.7253338299902286E-2</v>
      </c>
      <c r="BL17" s="15">
        <f t="shared" si="12"/>
        <v>-4.7570009785015355E-2</v>
      </c>
      <c r="BM17" s="15">
        <f t="shared" si="12"/>
        <v>0.40348339999873883</v>
      </c>
      <c r="BN17" s="15">
        <f t="shared" ref="BN17:BS17" si="13">BN3-BN4</f>
        <v>0.51532594565928069</v>
      </c>
      <c r="BO17" s="15">
        <f t="shared" si="13"/>
        <v>-0.54609149333872664</v>
      </c>
      <c r="BP17" s="15">
        <f t="shared" si="13"/>
        <v>0.33854336494742704</v>
      </c>
      <c r="BQ17" s="15">
        <f t="shared" si="13"/>
        <v>1.0208795196278719</v>
      </c>
      <c r="BR17" s="15">
        <f t="shared" si="13"/>
        <v>-0.21182657429050383</v>
      </c>
      <c r="BS17" s="15">
        <f t="shared" si="13"/>
        <v>-0.3495076271206683</v>
      </c>
      <c r="BT17" s="55">
        <f t="shared" si="5"/>
        <v>-5.1356103570131935E-2</v>
      </c>
      <c r="BU17" s="15"/>
      <c r="BV17" s="1">
        <f t="shared" si="6"/>
        <v>0.29828125166354125</v>
      </c>
      <c r="BX17" s="1">
        <f t="shared" si="9"/>
        <v>-1.4405061912553729</v>
      </c>
      <c r="BZ17" s="7" t="s">
        <v>180</v>
      </c>
    </row>
    <row r="18" spans="1:78" s="1" customFormat="1" x14ac:dyDescent="0.25">
      <c r="A18" s="7" t="s">
        <v>172</v>
      </c>
      <c r="B18" s="15">
        <f t="shared" ref="B18:BM18" si="14">B3-B5</f>
        <v>0.20329654811877279</v>
      </c>
      <c r="C18" s="15">
        <f t="shared" si="14"/>
        <v>0.10618922240013073</v>
      </c>
      <c r="D18" s="15">
        <f t="shared" si="14"/>
        <v>5.5340822714010696E-2</v>
      </c>
      <c r="E18" s="15">
        <f t="shared" si="14"/>
        <v>-0.27725220571894921</v>
      </c>
      <c r="F18" s="15">
        <f t="shared" si="14"/>
        <v>-0.67240270842953298</v>
      </c>
      <c r="G18" s="15">
        <f t="shared" si="14"/>
        <v>-0.10557585875849207</v>
      </c>
      <c r="H18" s="15">
        <f t="shared" si="14"/>
        <v>0.15073151175533001</v>
      </c>
      <c r="I18" s="15">
        <f t="shared" si="14"/>
        <v>-0.24342950612297276</v>
      </c>
      <c r="J18" s="15">
        <f t="shared" si="14"/>
        <v>3.1544481151080106E-2</v>
      </c>
      <c r="K18" s="15">
        <f t="shared" si="14"/>
        <v>-0.21142319392181641</v>
      </c>
      <c r="L18" s="15">
        <f t="shared" si="14"/>
        <v>0.44961814268807621</v>
      </c>
      <c r="M18" s="15">
        <f t="shared" si="14"/>
        <v>-0.80519018835034917</v>
      </c>
      <c r="N18" s="15">
        <f t="shared" si="14"/>
        <v>0.23087491442448055</v>
      </c>
      <c r="O18" s="15">
        <f t="shared" si="14"/>
        <v>0.30095353853065887</v>
      </c>
      <c r="P18" s="15">
        <f t="shared" si="14"/>
        <v>-0.35285021045362674</v>
      </c>
      <c r="Q18" s="15">
        <f t="shared" si="14"/>
        <v>-0.55599453683424815</v>
      </c>
      <c r="R18" s="15">
        <f t="shared" si="14"/>
        <v>-0.27207561101980471</v>
      </c>
      <c r="S18" s="15">
        <f t="shared" si="14"/>
        <v>8.7488033055917624E-2</v>
      </c>
      <c r="T18" s="15">
        <f t="shared" si="14"/>
        <v>-9.8885891469080389E-2</v>
      </c>
      <c r="U18" s="15">
        <f t="shared" si="14"/>
        <v>-0.12787017260071065</v>
      </c>
      <c r="V18" s="15">
        <f t="shared" si="14"/>
        <v>-0.25589131442995527</v>
      </c>
      <c r="W18" s="15">
        <f t="shared" si="14"/>
        <v>0.99883906953480173</v>
      </c>
      <c r="X18" s="15">
        <f t="shared" si="14"/>
        <v>-0.64762289482092417</v>
      </c>
      <c r="Y18" s="15">
        <f t="shared" si="14"/>
        <v>-0.23282728483594195</v>
      </c>
      <c r="Z18" s="15">
        <f t="shared" si="14"/>
        <v>-0.54497945251437174</v>
      </c>
      <c r="AA18" s="15">
        <f t="shared" si="14"/>
        <v>-0.2168492410624282</v>
      </c>
      <c r="AB18" s="15">
        <f t="shared" si="14"/>
        <v>0.60961551345614173</v>
      </c>
      <c r="AC18" s="15">
        <f t="shared" si="14"/>
        <v>-0.10686856859578414</v>
      </c>
      <c r="AD18" s="15">
        <f t="shared" si="14"/>
        <v>-0.28141290227172022</v>
      </c>
      <c r="AE18" s="15">
        <f t="shared" si="14"/>
        <v>0.22215685875344193</v>
      </c>
      <c r="AF18" s="15">
        <f t="shared" si="14"/>
        <v>-0.33908186551419983</v>
      </c>
      <c r="AG18" s="15">
        <f t="shared" si="14"/>
        <v>0.20883362138467609</v>
      </c>
      <c r="AH18" s="15">
        <f t="shared" si="14"/>
        <v>-0.45794043222225833</v>
      </c>
      <c r="AI18" s="15">
        <f t="shared" si="14"/>
        <v>0.20470285726470205</v>
      </c>
      <c r="AJ18" s="15">
        <f t="shared" si="14"/>
        <v>-9.7944314693458212E-2</v>
      </c>
      <c r="AK18" s="15">
        <f t="shared" si="14"/>
        <v>-0.1569285104495054</v>
      </c>
      <c r="AL18" s="15">
        <f t="shared" si="14"/>
        <v>-0.37699740411954763</v>
      </c>
      <c r="AM18" s="15">
        <f t="shared" si="14"/>
        <v>0.26943290886212579</v>
      </c>
      <c r="AN18" s="15">
        <f t="shared" si="14"/>
        <v>-0.32969459289411285</v>
      </c>
      <c r="AO18" s="15">
        <f t="shared" si="14"/>
        <v>-0.1344057792380543</v>
      </c>
      <c r="AP18" s="15">
        <f t="shared" si="14"/>
        <v>0.60968982814219996</v>
      </c>
      <c r="AQ18" s="15">
        <f t="shared" si="14"/>
        <v>-0.33586861734653173</v>
      </c>
      <c r="AR18" s="15">
        <f t="shared" si="14"/>
        <v>-0.74483110453869328</v>
      </c>
      <c r="AS18" s="15">
        <f t="shared" si="14"/>
        <v>0.13722676215073698</v>
      </c>
      <c r="AT18" s="15">
        <f t="shared" si="14"/>
        <v>0.81275812030277739</v>
      </c>
      <c r="AU18" s="15">
        <f t="shared" si="14"/>
        <v>0.10070123865385605</v>
      </c>
      <c r="AV18" s="15">
        <f t="shared" si="14"/>
        <v>-8.3880561207253512E-2</v>
      </c>
      <c r="AW18" s="15">
        <f t="shared" si="14"/>
        <v>-0.15767824784940565</v>
      </c>
      <c r="AX18" s="15">
        <f t="shared" si="14"/>
        <v>-0.61965576864869043</v>
      </c>
      <c r="AY18" s="15">
        <f t="shared" si="14"/>
        <v>0.11033684513470499</v>
      </c>
      <c r="AZ18" s="15">
        <f t="shared" si="14"/>
        <v>3.3858949572946662E-2</v>
      </c>
      <c r="BA18" s="15">
        <f t="shared" si="14"/>
        <v>-6.1876990550263744E-2</v>
      </c>
      <c r="BB18" s="15">
        <f t="shared" si="14"/>
        <v>-0.12687166927685545</v>
      </c>
      <c r="BC18" s="15">
        <f t="shared" si="14"/>
        <v>-0.76858064500913426</v>
      </c>
      <c r="BD18" s="15">
        <f t="shared" si="14"/>
        <v>3.5505391109076356E-3</v>
      </c>
      <c r="BE18" s="15">
        <f t="shared" si="14"/>
        <v>0.10494843136326804</v>
      </c>
      <c r="BF18" s="15">
        <f t="shared" si="14"/>
        <v>-0.15287815061427001</v>
      </c>
      <c r="BG18" s="15">
        <f t="shared" si="14"/>
        <v>0.48688260788978033</v>
      </c>
      <c r="BH18" s="15">
        <f t="shared" si="14"/>
        <v>-0.84931828562537426</v>
      </c>
      <c r="BI18" s="15">
        <f t="shared" si="14"/>
        <v>-0.23686379876335772</v>
      </c>
      <c r="BJ18" s="15">
        <f t="shared" si="14"/>
        <v>0.37484681639903794</v>
      </c>
      <c r="BK18" s="15">
        <f t="shared" si="14"/>
        <v>7.6412250808906901E-2</v>
      </c>
      <c r="BL18" s="15">
        <f t="shared" si="14"/>
        <v>3.8029653313504941E-2</v>
      </c>
      <c r="BM18" s="15">
        <f t="shared" si="14"/>
        <v>-3.3580238845533739E-2</v>
      </c>
      <c r="BN18" s="15">
        <f t="shared" ref="BN18:BS18" si="15">BN3-BN5</f>
        <v>6.1600093452677362E-2</v>
      </c>
      <c r="BO18" s="15">
        <f t="shared" si="15"/>
        <v>-0.642740554676555</v>
      </c>
      <c r="BP18" s="15">
        <f t="shared" si="15"/>
        <v>0.80337962109679062</v>
      </c>
      <c r="BQ18" s="15">
        <f t="shared" si="15"/>
        <v>2.0974135406303742</v>
      </c>
      <c r="BR18" s="15">
        <f t="shared" si="15"/>
        <v>-0.40358108229913264</v>
      </c>
      <c r="BS18" s="15">
        <f t="shared" si="15"/>
        <v>-9.8328114799458133E-2</v>
      </c>
      <c r="BT18" s="55">
        <f t="shared" si="5"/>
        <v>-4.6252501846793415E-2</v>
      </c>
      <c r="BU18" s="15"/>
      <c r="BV18" s="1">
        <f t="shared" si="6"/>
        <v>0.46451431667384463</v>
      </c>
      <c r="BX18" s="1">
        <f t="shared" si="9"/>
        <v>-0.83307700179189126</v>
      </c>
      <c r="BZ18" s="7" t="s">
        <v>180</v>
      </c>
    </row>
    <row r="19" spans="1:78" s="1" customFormat="1" x14ac:dyDescent="0.25">
      <c r="A19" s="7" t="s">
        <v>173</v>
      </c>
      <c r="B19" s="15">
        <f t="shared" ref="B19:BM19" si="16">B4-B5</f>
        <v>-2.4795197147413184E-2</v>
      </c>
      <c r="C19" s="15">
        <f t="shared" si="16"/>
        <v>9.74393891353596E-2</v>
      </c>
      <c r="D19" s="15">
        <f t="shared" si="16"/>
        <v>0.15095576190513998</v>
      </c>
      <c r="E19" s="15">
        <f t="shared" si="16"/>
        <v>0.1606769711706989</v>
      </c>
      <c r="F19" s="15">
        <f t="shared" si="16"/>
        <v>-0.3337350696345347</v>
      </c>
      <c r="G19" s="15">
        <f t="shared" si="16"/>
        <v>-9.1657504492261843E-3</v>
      </c>
      <c r="H19" s="15">
        <f t="shared" si="16"/>
        <v>0.21205658354295515</v>
      </c>
      <c r="I19" s="15">
        <f t="shared" si="16"/>
        <v>-0.13976140804309045</v>
      </c>
      <c r="J19" s="15">
        <f t="shared" si="16"/>
        <v>0.14665180299040659</v>
      </c>
      <c r="K19" s="15">
        <f t="shared" si="16"/>
        <v>-0.18774781738646185</v>
      </c>
      <c r="L19" s="15">
        <f t="shared" si="16"/>
        <v>0.30146672961474419</v>
      </c>
      <c r="M19" s="15">
        <f t="shared" si="16"/>
        <v>-0.13039245908925312</v>
      </c>
      <c r="N19" s="15">
        <f t="shared" si="16"/>
        <v>-1.228622458153622E-2</v>
      </c>
      <c r="O19" s="15">
        <f t="shared" si="16"/>
        <v>0.31825483566616308</v>
      </c>
      <c r="P19" s="15">
        <f t="shared" si="16"/>
        <v>-8.6695186794811807E-3</v>
      </c>
      <c r="Q19" s="15">
        <f t="shared" si="16"/>
        <v>-0.16019964182159296</v>
      </c>
      <c r="R19" s="15">
        <f t="shared" si="16"/>
        <v>-0.21928040275227323</v>
      </c>
      <c r="S19" s="15">
        <f t="shared" si="16"/>
        <v>-2.7161848983920073E-2</v>
      </c>
      <c r="T19" s="15">
        <f t="shared" si="16"/>
        <v>0.15258253352177026</v>
      </c>
      <c r="U19" s="15">
        <f t="shared" si="16"/>
        <v>-1.7307025907804308E-2</v>
      </c>
      <c r="V19" s="15">
        <f t="shared" si="16"/>
        <v>-0.13845866827477704</v>
      </c>
      <c r="W19" s="15">
        <f t="shared" si="16"/>
        <v>0.41670049173207929</v>
      </c>
      <c r="X19" s="15">
        <f t="shared" si="16"/>
        <v>-0.42271495594955333</v>
      </c>
      <c r="Y19" s="15">
        <f t="shared" si="16"/>
        <v>-4.6541305597853078E-2</v>
      </c>
      <c r="Z19" s="15">
        <f t="shared" si="16"/>
        <v>-0.10340021089738483</v>
      </c>
      <c r="AA19" s="15">
        <f t="shared" si="16"/>
        <v>-5.2429455928370672E-2</v>
      </c>
      <c r="AB19" s="15">
        <f t="shared" si="16"/>
        <v>0.29649828782702714</v>
      </c>
      <c r="AC19" s="15">
        <f t="shared" si="16"/>
        <v>0.14794033627374659</v>
      </c>
      <c r="AD19" s="15">
        <f t="shared" si="16"/>
        <v>-0.19954442163283481</v>
      </c>
      <c r="AE19" s="15">
        <f t="shared" si="16"/>
        <v>2.373763296401421E-2</v>
      </c>
      <c r="AF19" s="15">
        <f t="shared" si="16"/>
        <v>-0.21262462564569173</v>
      </c>
      <c r="AG19" s="15">
        <f t="shared" si="16"/>
        <v>0.16475636520020231</v>
      </c>
      <c r="AH19" s="15">
        <f t="shared" si="16"/>
        <v>-0.15977795013375196</v>
      </c>
      <c r="AI19" s="15">
        <f t="shared" si="16"/>
        <v>0.35487875140151559</v>
      </c>
      <c r="AJ19" s="15">
        <f t="shared" si="16"/>
        <v>-2.8820182142001993E-2</v>
      </c>
      <c r="AK19" s="15">
        <f t="shared" si="16"/>
        <v>8.657689426719517E-2</v>
      </c>
      <c r="AL19" s="15">
        <f t="shared" si="16"/>
        <v>-0.3132155131719484</v>
      </c>
      <c r="AM19" s="15">
        <f t="shared" si="16"/>
        <v>0.33543021090144298</v>
      </c>
      <c r="AN19" s="15">
        <f t="shared" si="16"/>
        <v>-6.3409154209733254E-2</v>
      </c>
      <c r="AO19" s="15">
        <f t="shared" si="16"/>
        <v>-4.290009448444293E-2</v>
      </c>
      <c r="AP19" s="15">
        <f t="shared" si="16"/>
        <v>-5.5903708782744976E-2</v>
      </c>
      <c r="AQ19" s="15">
        <f t="shared" si="16"/>
        <v>0.19435206562549157</v>
      </c>
      <c r="AR19" s="15">
        <f t="shared" si="16"/>
        <v>-0.42808475957847558</v>
      </c>
      <c r="AS19" s="15">
        <f t="shared" si="16"/>
        <v>5.9929996668048657E-2</v>
      </c>
      <c r="AT19" s="15">
        <f t="shared" si="16"/>
        <v>0.2338303335937017</v>
      </c>
      <c r="AU19" s="15">
        <f t="shared" si="16"/>
        <v>0.10187340685641244</v>
      </c>
      <c r="AV19" s="15">
        <f t="shared" si="16"/>
        <v>-0.36641782728197991</v>
      </c>
      <c r="AW19" s="15">
        <f t="shared" si="16"/>
        <v>-8.1302286979240801E-2</v>
      </c>
      <c r="AX19" s="15">
        <f t="shared" si="16"/>
        <v>-0.15899566424931</v>
      </c>
      <c r="AY19" s="15">
        <f t="shared" si="16"/>
        <v>0.12025405146832135</v>
      </c>
      <c r="AZ19" s="15">
        <f t="shared" si="16"/>
        <v>0.1696781553597827</v>
      </c>
      <c r="BA19" s="15">
        <f t="shared" si="16"/>
        <v>-1.3405855481808171E-2</v>
      </c>
      <c r="BB19" s="15">
        <f t="shared" si="16"/>
        <v>-0.24384186423614529</v>
      </c>
      <c r="BC19" s="15">
        <f t="shared" si="16"/>
        <v>-0.37868030357468163</v>
      </c>
      <c r="BD19" s="15">
        <f t="shared" si="16"/>
        <v>-8.295377917791924E-2</v>
      </c>
      <c r="BE19" s="15">
        <f t="shared" si="16"/>
        <v>0.23574207932848434</v>
      </c>
      <c r="BF19" s="15">
        <f t="shared" si="16"/>
        <v>-0.11530251519668822</v>
      </c>
      <c r="BG19" s="15">
        <f t="shared" si="16"/>
        <v>0.38160283980591903</v>
      </c>
      <c r="BH19" s="15">
        <f t="shared" si="16"/>
        <v>-0.52290165009770284</v>
      </c>
      <c r="BI19" s="15">
        <f t="shared" si="16"/>
        <v>-0.10536973972721642</v>
      </c>
      <c r="BJ19" s="15">
        <f t="shared" si="16"/>
        <v>0.35276916603865027</v>
      </c>
      <c r="BK19" s="15">
        <f t="shared" si="16"/>
        <v>4.9158912509004615E-2</v>
      </c>
      <c r="BL19" s="15">
        <f t="shared" si="16"/>
        <v>8.5599663098520296E-2</v>
      </c>
      <c r="BM19" s="15">
        <f t="shared" si="16"/>
        <v>-0.43706363884427257</v>
      </c>
      <c r="BN19" s="15">
        <f t="shared" ref="BN19:BS19" si="17">BN4-BN5</f>
        <v>-0.45372585220660333</v>
      </c>
      <c r="BO19" s="15">
        <f t="shared" si="17"/>
        <v>-9.6649061337828357E-2</v>
      </c>
      <c r="BP19" s="15">
        <f t="shared" si="17"/>
        <v>0.46483625614936358</v>
      </c>
      <c r="BQ19" s="15">
        <f t="shared" si="17"/>
        <v>1.0765340210025021</v>
      </c>
      <c r="BR19" s="15">
        <f t="shared" si="17"/>
        <v>-0.19175450800862881</v>
      </c>
      <c r="BS19" s="15">
        <f t="shared" si="17"/>
        <v>0.25117951232121016</v>
      </c>
      <c r="BT19" s="55">
        <f t="shared" si="5"/>
        <v>5.1036017233385168E-3</v>
      </c>
      <c r="BU19" s="15"/>
      <c r="BV19" s="1">
        <f t="shared" si="6"/>
        <v>0.26401053957095877</v>
      </c>
      <c r="BX19" s="1">
        <f t="shared" si="9"/>
        <v>0.16173519285278776</v>
      </c>
      <c r="BZ19" s="7" t="s">
        <v>180</v>
      </c>
    </row>
    <row r="23" spans="1:78" x14ac:dyDescent="0.25">
      <c r="AG23" t="s">
        <v>134</v>
      </c>
    </row>
    <row r="24" spans="1:78" x14ac:dyDescent="0.25">
      <c r="AG24" t="s">
        <v>204</v>
      </c>
    </row>
    <row r="25" spans="1:78" ht="15.75" thickBot="1" x14ac:dyDescent="0.3"/>
    <row r="26" spans="1:78" x14ac:dyDescent="0.25">
      <c r="AG26" s="68"/>
      <c r="AH26" s="108" t="s">
        <v>78</v>
      </c>
      <c r="AI26" s="108" t="s">
        <v>79</v>
      </c>
      <c r="AJ26" s="108" t="s">
        <v>78</v>
      </c>
      <c r="AK26" s="108" t="s">
        <v>80</v>
      </c>
      <c r="AL26" s="108" t="s">
        <v>78</v>
      </c>
      <c r="AM26" s="108" t="s">
        <v>81</v>
      </c>
      <c r="AN26" s="108" t="s">
        <v>79</v>
      </c>
      <c r="AO26" s="108" t="s">
        <v>80</v>
      </c>
      <c r="AP26" s="108" t="s">
        <v>79</v>
      </c>
      <c r="AQ26" s="108" t="s">
        <v>81</v>
      </c>
      <c r="AR26" s="108" t="s">
        <v>80</v>
      </c>
      <c r="AS26" s="108" t="s">
        <v>81</v>
      </c>
    </row>
    <row r="27" spans="1:78" x14ac:dyDescent="0.25">
      <c r="I27" s="70"/>
      <c r="J27" s="70"/>
      <c r="AG27" s="22" t="s">
        <v>185</v>
      </c>
      <c r="AH27" s="109">
        <v>0.790159863714196</v>
      </c>
      <c r="AI27" s="109">
        <v>0.88987510146995619</v>
      </c>
      <c r="AJ27" s="109">
        <v>0.790159863714196</v>
      </c>
      <c r="AK27" s="109">
        <v>0.94123120504008828</v>
      </c>
      <c r="AL27" s="109">
        <v>0.790159863714196</v>
      </c>
      <c r="AM27" s="109">
        <v>0.93612760331674971</v>
      </c>
      <c r="AN27" s="109">
        <v>0.88987510146995619</v>
      </c>
      <c r="AO27" s="109">
        <v>0.94123120504008828</v>
      </c>
      <c r="AP27" s="109">
        <v>0.88987510146995619</v>
      </c>
      <c r="AQ27" s="109">
        <v>0.93612760331674971</v>
      </c>
      <c r="AR27" s="109">
        <v>0.94123120504008828</v>
      </c>
      <c r="AS27" s="109">
        <v>0.93612760331674971</v>
      </c>
    </row>
    <row r="28" spans="1:78" x14ac:dyDescent="0.25">
      <c r="AG28" s="22" t="s">
        <v>197</v>
      </c>
      <c r="AH28" s="109">
        <v>0.14764981692480039</v>
      </c>
      <c r="AI28" s="109">
        <v>0.25684188441110645</v>
      </c>
      <c r="AJ28" s="109">
        <v>0.14764981692480039</v>
      </c>
      <c r="AK28" s="109">
        <v>0.33456561448976269</v>
      </c>
      <c r="AL28" s="109">
        <v>0.14764981692480039</v>
      </c>
      <c r="AM28" s="109">
        <v>0.5172186508855815</v>
      </c>
      <c r="AN28" s="109">
        <v>0.25684188441110645</v>
      </c>
      <c r="AO28" s="109">
        <v>0.33456561448976269</v>
      </c>
      <c r="AP28" s="109">
        <v>0.25684188441110645</v>
      </c>
      <c r="AQ28" s="109">
        <v>0.5172186508855815</v>
      </c>
      <c r="AR28" s="109">
        <v>0.33456561448976269</v>
      </c>
      <c r="AS28" s="109">
        <v>0.5172186508855815</v>
      </c>
    </row>
    <row r="29" spans="1:78" x14ac:dyDescent="0.25">
      <c r="AG29" s="22" t="s">
        <v>187</v>
      </c>
      <c r="AH29" s="109">
        <v>70</v>
      </c>
      <c r="AI29" s="109">
        <v>70</v>
      </c>
      <c r="AJ29" s="109">
        <v>70</v>
      </c>
      <c r="AK29" s="109">
        <v>70</v>
      </c>
      <c r="AL29" s="109">
        <v>70</v>
      </c>
      <c r="AM29" s="109">
        <v>70</v>
      </c>
      <c r="AN29" s="109">
        <v>70</v>
      </c>
      <c r="AO29" s="109">
        <v>70</v>
      </c>
      <c r="AP29" s="109">
        <v>70</v>
      </c>
      <c r="AQ29" s="109">
        <v>70</v>
      </c>
      <c r="AR29" s="109">
        <v>70</v>
      </c>
      <c r="AS29" s="109">
        <v>70</v>
      </c>
    </row>
    <row r="30" spans="1:78" x14ac:dyDescent="0.25">
      <c r="AG30" s="22" t="s">
        <v>205</v>
      </c>
      <c r="AH30" s="109">
        <v>0.87454797001431228</v>
      </c>
      <c r="AI30" s="109"/>
      <c r="AJ30" s="109">
        <v>0.74416013908401746</v>
      </c>
      <c r="AK30" s="109"/>
      <c r="AL30" s="109">
        <v>0.65696312374209775</v>
      </c>
      <c r="AM30" s="109"/>
      <c r="AN30" s="109">
        <v>0.85699245804450253</v>
      </c>
      <c r="AO30" s="109"/>
      <c r="AP30" s="109">
        <v>0.76587429826506503</v>
      </c>
      <c r="AQ30" s="109"/>
      <c r="AR30" s="109">
        <v>0.94003699036700161</v>
      </c>
      <c r="AS30" s="109"/>
    </row>
    <row r="31" spans="1:78" x14ac:dyDescent="0.25">
      <c r="AG31" s="22" t="s">
        <v>188</v>
      </c>
      <c r="AH31" s="109">
        <v>0</v>
      </c>
      <c r="AI31" s="109"/>
      <c r="AJ31" s="109">
        <v>0</v>
      </c>
      <c r="AK31" s="109"/>
      <c r="AL31" s="109">
        <v>0</v>
      </c>
      <c r="AM31" s="109"/>
      <c r="AN31" s="109">
        <v>0</v>
      </c>
      <c r="AO31" s="109"/>
      <c r="AP31" s="109">
        <v>0</v>
      </c>
      <c r="AQ31" s="109"/>
      <c r="AR31" s="109">
        <v>0</v>
      </c>
      <c r="AS31" s="109"/>
    </row>
    <row r="32" spans="1:78" x14ac:dyDescent="0.25">
      <c r="AG32" s="22" t="s">
        <v>198</v>
      </c>
      <c r="AH32" s="109">
        <v>69</v>
      </c>
      <c r="AI32" s="109"/>
      <c r="AJ32" s="109">
        <v>69</v>
      </c>
      <c r="AK32" s="109"/>
      <c r="AL32" s="109">
        <v>69</v>
      </c>
      <c r="AM32" s="109"/>
      <c r="AN32" s="109">
        <v>69</v>
      </c>
      <c r="AO32" s="109"/>
      <c r="AP32" s="109">
        <v>69</v>
      </c>
      <c r="AQ32" s="109"/>
      <c r="AR32" s="109">
        <v>69</v>
      </c>
      <c r="AS32" s="109"/>
    </row>
    <row r="33" spans="33:72" x14ac:dyDescent="0.25">
      <c r="AG33" s="22" t="s">
        <v>199</v>
      </c>
      <c r="AH33" s="109">
        <v>-3.3009374048773679</v>
      </c>
      <c r="AI33" s="109"/>
      <c r="AJ33" s="109">
        <v>-3.2481265040951777</v>
      </c>
      <c r="AK33" s="109"/>
      <c r="AL33" s="109">
        <v>-2.2231457789447644</v>
      </c>
      <c r="AM33" s="109"/>
      <c r="AN33" s="109">
        <v>-1.4405061912553729</v>
      </c>
      <c r="AO33" s="109"/>
      <c r="AP33" s="109">
        <v>-0.83307700179189126</v>
      </c>
      <c r="AQ33" s="109"/>
      <c r="AR33" s="109">
        <v>0.16173519285278776</v>
      </c>
      <c r="AS33" s="109"/>
    </row>
    <row r="34" spans="33:72" s="112" customFormat="1" x14ac:dyDescent="0.25">
      <c r="AG34" s="117" t="s">
        <v>200</v>
      </c>
      <c r="AH34" s="118">
        <v>7.6391580836779815E-4</v>
      </c>
      <c r="AI34" s="118"/>
      <c r="AJ34" s="118">
        <v>8.9782792597999745E-4</v>
      </c>
      <c r="AK34" s="118"/>
      <c r="AL34" s="118">
        <v>1.4742005428771965E-2</v>
      </c>
      <c r="AM34" s="118"/>
      <c r="AN34" s="118">
        <v>7.7123313938773072E-2</v>
      </c>
      <c r="AO34" s="118"/>
      <c r="AP34" s="118">
        <v>0.20383787022023142</v>
      </c>
      <c r="AQ34" s="118"/>
      <c r="AR34" s="118">
        <v>0.43599352736073366</v>
      </c>
      <c r="AS34" s="118"/>
      <c r="BT34" s="111"/>
    </row>
    <row r="35" spans="33:72" x14ac:dyDescent="0.25">
      <c r="AG35" s="22" t="s">
        <v>201</v>
      </c>
      <c r="AH35" s="109">
        <v>1.6672385486685533</v>
      </c>
      <c r="AI35" s="109"/>
      <c r="AJ35" s="109">
        <v>1.6672385486685533</v>
      </c>
      <c r="AK35" s="109"/>
      <c r="AL35" s="109">
        <v>1.6672385486685533</v>
      </c>
      <c r="AM35" s="109"/>
      <c r="AN35" s="109">
        <v>1.6672385486685533</v>
      </c>
      <c r="AO35" s="109"/>
      <c r="AP35" s="109">
        <v>1.6672385486685533</v>
      </c>
      <c r="AQ35" s="109"/>
      <c r="AR35" s="109">
        <v>1.6672385486685533</v>
      </c>
      <c r="AS35" s="109"/>
    </row>
    <row r="36" spans="33:72" s="112" customFormat="1" x14ac:dyDescent="0.25">
      <c r="AG36" s="117" t="s">
        <v>202</v>
      </c>
      <c r="AH36" s="118">
        <v>1.5278316167355963E-3</v>
      </c>
      <c r="AI36" s="118"/>
      <c r="AJ36" s="118">
        <v>1.7956558519599949E-3</v>
      </c>
      <c r="AK36" s="118"/>
      <c r="AL36" s="118">
        <v>2.948401085754393E-2</v>
      </c>
      <c r="AM36" s="118"/>
      <c r="AN36" s="118">
        <v>0.15424662787754614</v>
      </c>
      <c r="AO36" s="118"/>
      <c r="AP36" s="118">
        <v>0.40767574044046284</v>
      </c>
      <c r="AQ36" s="118"/>
      <c r="AR36" s="118">
        <v>0.87198705472146731</v>
      </c>
      <c r="AS36" s="118"/>
      <c r="BT36" s="111"/>
    </row>
    <row r="37" spans="33:72" ht="15.75" thickBot="1" x14ac:dyDescent="0.3">
      <c r="AG37" s="67" t="s">
        <v>203</v>
      </c>
      <c r="AH37" s="110">
        <v>1.9949454151072357</v>
      </c>
      <c r="AI37" s="110"/>
      <c r="AJ37" s="110">
        <v>1.9949454151072357</v>
      </c>
      <c r="AK37" s="110"/>
      <c r="AL37" s="110">
        <v>1.9949454151072357</v>
      </c>
      <c r="AM37" s="110"/>
      <c r="AN37" s="110">
        <v>1.9949454151072357</v>
      </c>
      <c r="AO37" s="110"/>
      <c r="AP37" s="110">
        <v>1.9949454151072357</v>
      </c>
      <c r="AQ37" s="110"/>
      <c r="AR37" s="110">
        <v>1.9949454151072357</v>
      </c>
      <c r="AS37" s="110"/>
    </row>
    <row r="40" spans="33:72" x14ac:dyDescent="0.25">
      <c r="AG40" t="s">
        <v>204</v>
      </c>
    </row>
    <row r="41" spans="33:72" ht="15.75" thickBot="1" x14ac:dyDescent="0.3"/>
    <row r="42" spans="33:72" x14ac:dyDescent="0.25">
      <c r="AG42" s="68"/>
      <c r="AH42" s="108" t="s">
        <v>78</v>
      </c>
      <c r="AI42" s="108" t="s">
        <v>80</v>
      </c>
    </row>
    <row r="43" spans="33:72" x14ac:dyDescent="0.25">
      <c r="AG43" s="22" t="s">
        <v>185</v>
      </c>
      <c r="AH43" s="109">
        <v>0.790159863714196</v>
      </c>
      <c r="AI43" s="109">
        <v>0.94123120504008828</v>
      </c>
    </row>
    <row r="44" spans="33:72" x14ac:dyDescent="0.25">
      <c r="AG44" s="22" t="s">
        <v>197</v>
      </c>
      <c r="AH44" s="109">
        <v>0.14764981692480039</v>
      </c>
      <c r="AI44" s="109">
        <v>0.33456561448976269</v>
      </c>
    </row>
    <row r="45" spans="33:72" x14ac:dyDescent="0.25">
      <c r="AG45" s="22" t="s">
        <v>187</v>
      </c>
      <c r="AH45" s="109">
        <v>70</v>
      </c>
      <c r="AI45" s="109">
        <v>70</v>
      </c>
    </row>
    <row r="46" spans="33:72" x14ac:dyDescent="0.25">
      <c r="AG46" s="22" t="s">
        <v>205</v>
      </c>
      <c r="AH46" s="109">
        <v>0.74416013908401746</v>
      </c>
      <c r="AI46" s="109"/>
    </row>
    <row r="47" spans="33:72" x14ac:dyDescent="0.25">
      <c r="AG47" s="22" t="s">
        <v>188</v>
      </c>
      <c r="AH47" s="109">
        <v>0</v>
      </c>
      <c r="AI47" s="109"/>
    </row>
    <row r="48" spans="33:72" x14ac:dyDescent="0.25">
      <c r="AG48" s="22" t="s">
        <v>198</v>
      </c>
      <c r="AH48" s="109">
        <v>69</v>
      </c>
      <c r="AI48" s="109"/>
    </row>
    <row r="49" spans="33:76" x14ac:dyDescent="0.25">
      <c r="AG49" s="22" t="s">
        <v>199</v>
      </c>
      <c r="AH49" s="109">
        <v>-3.2481265040951777</v>
      </c>
      <c r="AI49" s="109"/>
    </row>
    <row r="50" spans="33:76" x14ac:dyDescent="0.25">
      <c r="AG50" s="22" t="s">
        <v>200</v>
      </c>
      <c r="AH50" s="109">
        <v>8.9782792597999745E-4</v>
      </c>
      <c r="AI50" s="109"/>
    </row>
    <row r="51" spans="33:76" x14ac:dyDescent="0.25">
      <c r="AG51" s="22" t="s">
        <v>201</v>
      </c>
      <c r="AH51" s="109">
        <v>1.6672385486685533</v>
      </c>
      <c r="AI51" s="109"/>
    </row>
    <row r="52" spans="33:76" x14ac:dyDescent="0.25">
      <c r="AG52" s="22" t="s">
        <v>202</v>
      </c>
      <c r="AH52" s="109">
        <v>1.7956558519599949E-3</v>
      </c>
      <c r="AI52" s="109"/>
    </row>
    <row r="53" spans="33:76" ht="15.75" thickBot="1" x14ac:dyDescent="0.3">
      <c r="AG53" s="67" t="s">
        <v>203</v>
      </c>
      <c r="AH53" s="110">
        <v>1.9949454151072357</v>
      </c>
      <c r="AI53" s="110"/>
    </row>
    <row r="56" spans="33:76" x14ac:dyDescent="0.25">
      <c r="AG56" t="s">
        <v>204</v>
      </c>
    </row>
    <row r="57" spans="33:76" ht="15.75" thickBot="1" x14ac:dyDescent="0.3"/>
    <row r="58" spans="33:76" x14ac:dyDescent="0.25">
      <c r="AG58" s="68"/>
      <c r="AH58" s="108" t="s">
        <v>78</v>
      </c>
      <c r="AI58" s="108" t="s">
        <v>81</v>
      </c>
    </row>
    <row r="59" spans="33:76" x14ac:dyDescent="0.25">
      <c r="AG59" s="22" t="s">
        <v>185</v>
      </c>
      <c r="AH59" s="109">
        <v>0.790159863714196</v>
      </c>
      <c r="AI59" s="109">
        <v>0.93612760331674971</v>
      </c>
    </row>
    <row r="60" spans="33:76" x14ac:dyDescent="0.25">
      <c r="AG60" s="22" t="s">
        <v>197</v>
      </c>
      <c r="AH60" s="109">
        <v>0.14764981692480039</v>
      </c>
      <c r="AI60" s="109">
        <v>0.5172186508855815</v>
      </c>
    </row>
    <row r="61" spans="33:76" x14ac:dyDescent="0.25">
      <c r="AG61" s="22" t="s">
        <v>187</v>
      </c>
      <c r="AH61" s="109">
        <v>70</v>
      </c>
      <c r="AI61" s="109">
        <v>70</v>
      </c>
    </row>
    <row r="62" spans="33:76" x14ac:dyDescent="0.25">
      <c r="AG62" s="22" t="s">
        <v>205</v>
      </c>
      <c r="AH62" s="109">
        <v>0.65696312374209775</v>
      </c>
      <c r="AI62" s="109"/>
    </row>
    <row r="63" spans="33:76" ht="15.75" thickBot="1" x14ac:dyDescent="0.3">
      <c r="AG63" s="22" t="s">
        <v>188</v>
      </c>
      <c r="AH63" s="109">
        <v>0</v>
      </c>
      <c r="AI63" s="109"/>
    </row>
    <row r="64" spans="33:76" x14ac:dyDescent="0.25">
      <c r="AG64" s="22" t="s">
        <v>198</v>
      </c>
      <c r="AH64" s="109">
        <v>69</v>
      </c>
      <c r="AI64" s="109"/>
      <c r="BW64" s="68" t="s">
        <v>183</v>
      </c>
      <c r="BX64" s="68" t="s">
        <v>184</v>
      </c>
    </row>
    <row r="65" spans="33:76" x14ac:dyDescent="0.25">
      <c r="AG65" s="22" t="s">
        <v>199</v>
      </c>
      <c r="AH65" s="109">
        <v>-2.2231457789447644</v>
      </c>
      <c r="AI65" s="109"/>
      <c r="BW65" s="22">
        <v>1.4033333333333333</v>
      </c>
      <c r="BX65" s="22">
        <v>1.5816666666666668</v>
      </c>
    </row>
    <row r="66" spans="33:76" x14ac:dyDescent="0.25">
      <c r="AG66" s="22" t="s">
        <v>200</v>
      </c>
      <c r="AH66" s="109">
        <v>1.4742005428771965E-2</v>
      </c>
      <c r="AI66" s="109"/>
      <c r="BW66" s="22">
        <v>0.1971866666666667</v>
      </c>
      <c r="BX66" s="22">
        <v>0.17493666666666635</v>
      </c>
    </row>
    <row r="67" spans="33:76" x14ac:dyDescent="0.25">
      <c r="AG67" s="22" t="s">
        <v>201</v>
      </c>
      <c r="AH67" s="109">
        <v>1.6672385486685533</v>
      </c>
      <c r="AI67" s="109"/>
      <c r="BW67" s="22">
        <v>6</v>
      </c>
      <c r="BX67" s="22">
        <v>6</v>
      </c>
    </row>
    <row r="68" spans="33:76" x14ac:dyDescent="0.25">
      <c r="AG68" s="22" t="s">
        <v>202</v>
      </c>
      <c r="AH68" s="109">
        <v>2.948401085754393E-2</v>
      </c>
      <c r="AI68" s="109"/>
      <c r="BW68" s="22">
        <v>0.96470421729660627</v>
      </c>
      <c r="BX68" s="22"/>
    </row>
    <row r="69" spans="33:76" ht="15.75" thickBot="1" x14ac:dyDescent="0.3">
      <c r="AG69" s="67" t="s">
        <v>203</v>
      </c>
      <c r="AH69" s="110">
        <v>1.9949454151072357</v>
      </c>
      <c r="AI69" s="110"/>
      <c r="BW69" s="22">
        <v>0</v>
      </c>
      <c r="BX69" s="22"/>
    </row>
    <row r="70" spans="33:76" x14ac:dyDescent="0.25">
      <c r="BW70" s="22">
        <v>5</v>
      </c>
      <c r="BX70" s="22"/>
    </row>
    <row r="71" spans="33:76" x14ac:dyDescent="0.25">
      <c r="BW71" s="22">
        <v>-3.7216547082231179</v>
      </c>
      <c r="BX71" s="22"/>
    </row>
    <row r="72" spans="33:76" x14ac:dyDescent="0.25">
      <c r="AG72" t="s">
        <v>204</v>
      </c>
      <c r="BW72" s="22">
        <v>6.8443217548929732E-3</v>
      </c>
      <c r="BX72" s="22"/>
    </row>
    <row r="73" spans="33:76" ht="15.75" thickBot="1" x14ac:dyDescent="0.3">
      <c r="BW73" s="22">
        <v>2.0150483733330233</v>
      </c>
      <c r="BX73" s="22"/>
    </row>
    <row r="74" spans="33:76" x14ac:dyDescent="0.25">
      <c r="AG74" s="68"/>
      <c r="AH74" s="108" t="s">
        <v>79</v>
      </c>
      <c r="AI74" s="108" t="s">
        <v>80</v>
      </c>
      <c r="BW74" s="22">
        <v>1.3688643509785946E-2</v>
      </c>
      <c r="BX74" s="22"/>
    </row>
    <row r="75" spans="33:76" ht="15.75" thickBot="1" x14ac:dyDescent="0.3">
      <c r="AG75" s="22" t="s">
        <v>185</v>
      </c>
      <c r="AH75" s="109">
        <v>0.88987510146995619</v>
      </c>
      <c r="AI75" s="109">
        <v>0.94123120504008828</v>
      </c>
      <c r="BW75" s="67">
        <v>2.570581835636315</v>
      </c>
      <c r="BX75" s="67"/>
    </row>
    <row r="76" spans="33:76" x14ac:dyDescent="0.25">
      <c r="AG76" s="22" t="s">
        <v>197</v>
      </c>
      <c r="AH76" s="109">
        <v>0.25684188441110645</v>
      </c>
      <c r="AI76" s="109">
        <v>0.33456561448976269</v>
      </c>
    </row>
    <row r="77" spans="33:76" x14ac:dyDescent="0.25">
      <c r="AG77" s="22" t="s">
        <v>187</v>
      </c>
      <c r="AH77" s="109">
        <v>70</v>
      </c>
      <c r="AI77" s="109">
        <v>70</v>
      </c>
    </row>
    <row r="78" spans="33:76" x14ac:dyDescent="0.25">
      <c r="AG78" s="22" t="s">
        <v>205</v>
      </c>
      <c r="AH78" s="109">
        <v>0.85699245804450253</v>
      </c>
      <c r="AI78" s="109"/>
    </row>
    <row r="79" spans="33:76" x14ac:dyDescent="0.25">
      <c r="AG79" s="22" t="s">
        <v>188</v>
      </c>
      <c r="AH79" s="109">
        <v>0</v>
      </c>
      <c r="AI79" s="109"/>
    </row>
    <row r="80" spans="33:76" x14ac:dyDescent="0.25">
      <c r="AG80" s="22" t="s">
        <v>198</v>
      </c>
      <c r="AH80" s="109">
        <v>69</v>
      </c>
      <c r="AI80" s="109"/>
    </row>
    <row r="81" spans="33:35" x14ac:dyDescent="0.25">
      <c r="AG81" s="22" t="s">
        <v>199</v>
      </c>
      <c r="AH81" s="109">
        <v>-1.4405061912553729</v>
      </c>
      <c r="AI81" s="109"/>
    </row>
    <row r="82" spans="33:35" x14ac:dyDescent="0.25">
      <c r="AG82" s="22" t="s">
        <v>200</v>
      </c>
      <c r="AH82" s="109">
        <v>7.7123313938773072E-2</v>
      </c>
      <c r="AI82" s="109"/>
    </row>
    <row r="83" spans="33:35" x14ac:dyDescent="0.25">
      <c r="AG83" s="22" t="s">
        <v>201</v>
      </c>
      <c r="AH83" s="109">
        <v>1.6672385486685533</v>
      </c>
      <c r="AI83" s="109"/>
    </row>
    <row r="84" spans="33:35" x14ac:dyDescent="0.25">
      <c r="AG84" s="22" t="s">
        <v>202</v>
      </c>
      <c r="AH84" s="109">
        <v>0.15424662787754614</v>
      </c>
      <c r="AI84" s="109"/>
    </row>
    <row r="85" spans="33:35" ht="15.75" thickBot="1" x14ac:dyDescent="0.3">
      <c r="AG85" s="67" t="s">
        <v>203</v>
      </c>
      <c r="AH85" s="110">
        <v>1.9949454151072357</v>
      </c>
      <c r="AI85" s="110"/>
    </row>
    <row r="88" spans="33:35" x14ac:dyDescent="0.25">
      <c r="AG88" t="s">
        <v>204</v>
      </c>
    </row>
    <row r="89" spans="33:35" ht="15.75" thickBot="1" x14ac:dyDescent="0.3"/>
    <row r="90" spans="33:35" x14ac:dyDescent="0.25">
      <c r="AG90" s="68"/>
      <c r="AH90" s="108" t="s">
        <v>79</v>
      </c>
      <c r="AI90" s="108" t="s">
        <v>81</v>
      </c>
    </row>
    <row r="91" spans="33:35" x14ac:dyDescent="0.25">
      <c r="AG91" s="22" t="s">
        <v>185</v>
      </c>
      <c r="AH91" s="109">
        <v>0.88987510146995619</v>
      </c>
      <c r="AI91" s="109">
        <v>0.93612760331674971</v>
      </c>
    </row>
    <row r="92" spans="33:35" x14ac:dyDescent="0.25">
      <c r="AG92" s="22" t="s">
        <v>197</v>
      </c>
      <c r="AH92" s="109">
        <v>0.25684188441110645</v>
      </c>
      <c r="AI92" s="109">
        <v>0.5172186508855815</v>
      </c>
    </row>
    <row r="93" spans="33:35" x14ac:dyDescent="0.25">
      <c r="AG93" s="22" t="s">
        <v>187</v>
      </c>
      <c r="AH93" s="109">
        <v>70</v>
      </c>
      <c r="AI93" s="109">
        <v>70</v>
      </c>
    </row>
    <row r="94" spans="33:35" x14ac:dyDescent="0.25">
      <c r="AG94" s="22" t="s">
        <v>205</v>
      </c>
      <c r="AH94" s="109">
        <v>0.76587429826506503</v>
      </c>
      <c r="AI94" s="109"/>
    </row>
    <row r="95" spans="33:35" x14ac:dyDescent="0.25">
      <c r="AG95" s="22" t="s">
        <v>188</v>
      </c>
      <c r="AH95" s="109">
        <v>0</v>
      </c>
      <c r="AI95" s="109"/>
    </row>
    <row r="96" spans="33:35" x14ac:dyDescent="0.25">
      <c r="AG96" s="22" t="s">
        <v>198</v>
      </c>
      <c r="AH96" s="109">
        <v>69</v>
      </c>
      <c r="AI96" s="109"/>
    </row>
    <row r="97" spans="33:35" x14ac:dyDescent="0.25">
      <c r="AG97" s="22" t="s">
        <v>199</v>
      </c>
      <c r="AH97" s="109">
        <v>-0.83307700179189126</v>
      </c>
      <c r="AI97" s="109"/>
    </row>
    <row r="98" spans="33:35" x14ac:dyDescent="0.25">
      <c r="AG98" s="22" t="s">
        <v>200</v>
      </c>
      <c r="AH98" s="109">
        <v>0.20383787022023142</v>
      </c>
      <c r="AI98" s="109"/>
    </row>
    <row r="99" spans="33:35" x14ac:dyDescent="0.25">
      <c r="AG99" s="22" t="s">
        <v>201</v>
      </c>
      <c r="AH99" s="109">
        <v>1.6672385486685533</v>
      </c>
      <c r="AI99" s="109"/>
    </row>
    <row r="100" spans="33:35" x14ac:dyDescent="0.25">
      <c r="AG100" s="22" t="s">
        <v>202</v>
      </c>
      <c r="AH100" s="109">
        <v>0.40767574044046284</v>
      </c>
      <c r="AI100" s="109"/>
    </row>
    <row r="101" spans="33:35" ht="15.75" thickBot="1" x14ac:dyDescent="0.3">
      <c r="AG101" s="67" t="s">
        <v>203</v>
      </c>
      <c r="AH101" s="110">
        <v>1.9949454151072357</v>
      </c>
      <c r="AI101" s="110"/>
    </row>
    <row r="104" spans="33:35" x14ac:dyDescent="0.25">
      <c r="AG104" t="s">
        <v>204</v>
      </c>
    </row>
    <row r="105" spans="33:35" ht="15.75" thickBot="1" x14ac:dyDescent="0.3"/>
    <row r="106" spans="33:35" x14ac:dyDescent="0.25">
      <c r="AG106" s="68"/>
      <c r="AH106" s="108" t="s">
        <v>80</v>
      </c>
      <c r="AI106" s="108" t="s">
        <v>81</v>
      </c>
    </row>
    <row r="107" spans="33:35" x14ac:dyDescent="0.25">
      <c r="AG107" s="22" t="s">
        <v>185</v>
      </c>
      <c r="AH107" s="109">
        <v>0.94123120504008828</v>
      </c>
      <c r="AI107" s="109">
        <v>0.93612760331674971</v>
      </c>
    </row>
    <row r="108" spans="33:35" x14ac:dyDescent="0.25">
      <c r="AG108" s="22" t="s">
        <v>197</v>
      </c>
      <c r="AH108" s="109">
        <v>0.33456561448976269</v>
      </c>
      <c r="AI108" s="109">
        <v>0.5172186508855815</v>
      </c>
    </row>
    <row r="109" spans="33:35" x14ac:dyDescent="0.25">
      <c r="AG109" s="22" t="s">
        <v>187</v>
      </c>
      <c r="AH109" s="109">
        <v>70</v>
      </c>
      <c r="AI109" s="109">
        <v>70</v>
      </c>
    </row>
    <row r="110" spans="33:35" x14ac:dyDescent="0.25">
      <c r="AG110" s="22" t="s">
        <v>205</v>
      </c>
      <c r="AH110" s="109">
        <v>0.94003699036700161</v>
      </c>
      <c r="AI110" s="109"/>
    </row>
    <row r="111" spans="33:35" x14ac:dyDescent="0.25">
      <c r="AG111" s="22" t="s">
        <v>188</v>
      </c>
      <c r="AH111" s="109">
        <v>0</v>
      </c>
      <c r="AI111" s="109"/>
    </row>
    <row r="112" spans="33:35" x14ac:dyDescent="0.25">
      <c r="AG112" s="22" t="s">
        <v>198</v>
      </c>
      <c r="AH112" s="109">
        <v>69</v>
      </c>
      <c r="AI112" s="109"/>
    </row>
    <row r="113" spans="33:35" x14ac:dyDescent="0.25">
      <c r="AG113" s="22" t="s">
        <v>199</v>
      </c>
      <c r="AH113" s="109">
        <v>0.16173519285278776</v>
      </c>
      <c r="AI113" s="109"/>
    </row>
    <row r="114" spans="33:35" x14ac:dyDescent="0.25">
      <c r="AG114" s="22" t="s">
        <v>200</v>
      </c>
      <c r="AH114" s="109">
        <v>0.43599352736073366</v>
      </c>
      <c r="AI114" s="109"/>
    </row>
    <row r="115" spans="33:35" x14ac:dyDescent="0.25">
      <c r="AG115" s="22" t="s">
        <v>201</v>
      </c>
      <c r="AH115" s="109">
        <v>1.6672385486685533</v>
      </c>
      <c r="AI115" s="109"/>
    </row>
    <row r="116" spans="33:35" x14ac:dyDescent="0.25">
      <c r="AG116" s="22" t="s">
        <v>202</v>
      </c>
      <c r="AH116" s="109">
        <v>0.87198705472146731</v>
      </c>
      <c r="AI116" s="109"/>
    </row>
    <row r="117" spans="33:35" ht="15.75" thickBot="1" x14ac:dyDescent="0.3">
      <c r="AG117" s="67" t="s">
        <v>203</v>
      </c>
      <c r="AH117" s="110">
        <v>1.9949454151072357</v>
      </c>
      <c r="AI117" s="1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7"/>
  <sheetViews>
    <sheetView topLeftCell="V1" zoomScale="80" zoomScaleNormal="80" workbookViewId="0">
      <selection activeCell="AA23" sqref="AA23:AM37"/>
    </sheetView>
  </sheetViews>
  <sheetFormatPr defaultRowHeight="15" x14ac:dyDescent="0.25"/>
  <cols>
    <col min="2" max="2" width="9.140625" style="57"/>
    <col min="27" max="27" width="39.42578125" bestFit="1" customWidth="1"/>
    <col min="28" max="28" width="17" bestFit="1" customWidth="1"/>
    <col min="29" max="29" width="20.85546875" bestFit="1" customWidth="1"/>
    <col min="30" max="30" width="13.7109375" bestFit="1" customWidth="1"/>
    <col min="31" max="31" width="20.85546875" bestFit="1" customWidth="1"/>
    <col min="32" max="32" width="13.7109375" bestFit="1" customWidth="1"/>
    <col min="33" max="33" width="16.5703125" bestFit="1" customWidth="1"/>
    <col min="34" max="34" width="17" bestFit="1" customWidth="1"/>
    <col min="35" max="35" width="20.85546875" bestFit="1" customWidth="1"/>
    <col min="36" max="36" width="17" bestFit="1" customWidth="1"/>
    <col min="37" max="37" width="16.5703125" bestFit="1" customWidth="1"/>
    <col min="38" max="38" width="20.85546875" bestFit="1" customWidth="1"/>
    <col min="39" max="39" width="16.5703125" bestFit="1" customWidth="1"/>
    <col min="41" max="41" width="9.140625" style="57"/>
    <col min="42" max="42" width="13.7109375" bestFit="1" customWidth="1"/>
    <col min="43" max="43" width="18.7109375" bestFit="1" customWidth="1"/>
  </cols>
  <sheetData>
    <row r="1" spans="1:48" s="1" customFormat="1" x14ac:dyDescent="0.25">
      <c r="A1" s="34" t="s">
        <v>133</v>
      </c>
      <c r="B1" s="52" t="s">
        <v>94</v>
      </c>
      <c r="C1" s="2" t="s">
        <v>95</v>
      </c>
      <c r="D1" s="2" t="s">
        <v>96</v>
      </c>
      <c r="E1" s="2" t="s">
        <v>97</v>
      </c>
      <c r="F1" s="2" t="s">
        <v>98</v>
      </c>
      <c r="G1" s="2" t="s">
        <v>99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  <c r="W1" s="2" t="s">
        <v>115</v>
      </c>
      <c r="X1" s="2" t="s">
        <v>116</v>
      </c>
      <c r="Y1" s="2" t="s">
        <v>117</v>
      </c>
      <c r="Z1" s="2" t="s">
        <v>118</v>
      </c>
      <c r="AA1" s="2" t="s">
        <v>119</v>
      </c>
      <c r="AB1" s="2" t="s">
        <v>120</v>
      </c>
      <c r="AC1" s="2" t="s">
        <v>121</v>
      </c>
      <c r="AD1" s="2" t="s">
        <v>122</v>
      </c>
      <c r="AE1" s="2" t="s">
        <v>123</v>
      </c>
      <c r="AF1" s="2" t="s">
        <v>124</v>
      </c>
      <c r="AG1" s="2" t="s">
        <v>125</v>
      </c>
      <c r="AH1" s="2" t="s">
        <v>126</v>
      </c>
      <c r="AI1" s="2" t="s">
        <v>127</v>
      </c>
      <c r="AJ1" s="2" t="s">
        <v>128</v>
      </c>
      <c r="AK1" s="2" t="s">
        <v>129</v>
      </c>
      <c r="AL1" s="2" t="s">
        <v>130</v>
      </c>
      <c r="AM1" s="2" t="s">
        <v>131</v>
      </c>
      <c r="AN1" s="2" t="s">
        <v>132</v>
      </c>
      <c r="AP1" s="58" t="s">
        <v>71</v>
      </c>
      <c r="AQ1" s="86" t="s">
        <v>73</v>
      </c>
      <c r="AR1" s="4" t="s">
        <v>75</v>
      </c>
      <c r="AS1" s="5" t="s">
        <v>76</v>
      </c>
      <c r="AT1" s="6" t="s">
        <v>77</v>
      </c>
    </row>
    <row r="2" spans="1:48" s="7" customFormat="1" x14ac:dyDescent="0.25">
      <c r="A2" s="7" t="s">
        <v>78</v>
      </c>
      <c r="B2" s="53">
        <v>0.96078992994900803</v>
      </c>
      <c r="C2" s="26">
        <v>0.80650394440286743</v>
      </c>
      <c r="D2" s="13">
        <v>0.42798428919534842</v>
      </c>
      <c r="E2" s="15">
        <v>1.6025461317124818</v>
      </c>
      <c r="F2" s="18">
        <v>1.0789239310472323</v>
      </c>
      <c r="G2" s="18">
        <v>1.1880152049437331</v>
      </c>
      <c r="H2" s="15">
        <v>0.80912135562002196</v>
      </c>
      <c r="I2" s="15">
        <v>0.48211611625785167</v>
      </c>
      <c r="J2" s="18">
        <v>1.0026041731751476</v>
      </c>
      <c r="K2" s="18">
        <v>0.64413281295471903</v>
      </c>
      <c r="L2" s="18">
        <v>0.51244916064514701</v>
      </c>
      <c r="M2" s="18">
        <v>0.62233469022779409</v>
      </c>
      <c r="N2" s="18">
        <v>0.61662211212643125</v>
      </c>
      <c r="O2" s="15">
        <v>0.23280554929492842</v>
      </c>
      <c r="P2" s="18">
        <v>0.62658122804906913</v>
      </c>
      <c r="Q2" s="18">
        <v>1.1540309458406723</v>
      </c>
      <c r="R2" s="18">
        <v>0.75778533751032962</v>
      </c>
      <c r="S2" s="15">
        <v>1.013763773679504</v>
      </c>
      <c r="T2" s="15">
        <v>0.98861352706220529</v>
      </c>
      <c r="U2" s="15">
        <v>0.58073548167165179</v>
      </c>
      <c r="V2" s="17">
        <v>0.59736496705472719</v>
      </c>
      <c r="W2" s="17">
        <v>0.88370962483294035</v>
      </c>
      <c r="X2" s="17">
        <v>0.47001457865433466</v>
      </c>
      <c r="Y2" s="15">
        <v>1.0573899308233146</v>
      </c>
      <c r="Z2" s="15">
        <v>0.56666038318327072</v>
      </c>
      <c r="AA2" s="18">
        <v>0.62727157578717774</v>
      </c>
      <c r="AB2" s="18">
        <v>0.97137195385462671</v>
      </c>
      <c r="AC2" s="27">
        <v>0.75639093230020593</v>
      </c>
      <c r="AD2" s="29">
        <v>1.0180822668761791</v>
      </c>
      <c r="AE2" s="27">
        <v>1.0032946354599277</v>
      </c>
      <c r="AF2" s="29">
        <v>0.59790356807809253</v>
      </c>
      <c r="AG2" s="27">
        <v>1.0121520867319664</v>
      </c>
      <c r="AH2" s="27">
        <v>0.59694582635965188</v>
      </c>
      <c r="AI2" s="15">
        <v>1.1388728035272799</v>
      </c>
      <c r="AJ2" s="18">
        <v>1.2766870436431652</v>
      </c>
      <c r="AK2" s="15">
        <v>1.567268498233567</v>
      </c>
      <c r="AL2" s="18">
        <v>1.1150739605589901</v>
      </c>
      <c r="AM2" s="15">
        <v>1.0164998636510321</v>
      </c>
      <c r="AN2" s="15">
        <v>0.9326642807858001</v>
      </c>
      <c r="AP2" s="59">
        <f>AVERAGE(B2,C2,D2,E2,F2,G2,H2,I2,J2,K2,L2,M2,N2,O2,P2,Q2,R2,S2,T2,U2,V2,W2,X2,Y2,Z2,AA2,AB2,AC2,AD2,AE2,AF2,AG2,AH2,AI2,AJ2,AK2,AL2,AM2,AN2)</f>
        <v>0.8542071404041639</v>
      </c>
      <c r="AQ2" s="12">
        <f>STDEV(,B2,C2,D2,E2,F2,G2,H2,I2,J2,K2,L2,M2,N2,O2,P2,Q2,R2,S2,T2,U2,V2,W2,X2,Y2,Z2,AA2,AB2,AC2,AD2,AE2,AF2,AG2,AH2,AI2,AJ2,AK2,AL2,AM2,AN2)</f>
        <v>0.32837605644889772</v>
      </c>
      <c r="AR2" s="7">
        <v>3</v>
      </c>
      <c r="AS2" s="7">
        <v>29</v>
      </c>
      <c r="AT2" s="7">
        <v>9</v>
      </c>
      <c r="AV2" s="12">
        <f>AQ2^2</f>
        <v>0.10783083444892966</v>
      </c>
    </row>
    <row r="3" spans="1:48" s="7" customFormat="1" x14ac:dyDescent="0.25">
      <c r="A3" s="7" t="s">
        <v>79</v>
      </c>
      <c r="B3" s="54">
        <v>1.0935642104116161</v>
      </c>
      <c r="C3" s="14">
        <v>0.62937481156898123</v>
      </c>
      <c r="D3" s="14">
        <v>0.3309885685571296</v>
      </c>
      <c r="E3" s="15">
        <v>1.569129466166709</v>
      </c>
      <c r="F3" s="15">
        <v>1.6046458203462366</v>
      </c>
      <c r="G3" s="15">
        <v>1.5191346403890114</v>
      </c>
      <c r="H3" s="17">
        <v>1.0363495006937666</v>
      </c>
      <c r="I3" s="18">
        <v>0.30894948191721172</v>
      </c>
      <c r="J3" s="13">
        <v>1.0988343051522167</v>
      </c>
      <c r="K3" s="13">
        <v>0.69181356960891338</v>
      </c>
      <c r="L3" s="13">
        <v>0.54998084964923799</v>
      </c>
      <c r="M3" s="13">
        <v>1.0091557270618214</v>
      </c>
      <c r="N3" s="13">
        <v>0.69813698322777729</v>
      </c>
      <c r="O3" s="13">
        <v>0.21756094745195853</v>
      </c>
      <c r="P3" s="13">
        <v>1.0023525157128399</v>
      </c>
      <c r="Q3" s="13">
        <v>1.3526681095316879</v>
      </c>
      <c r="R3" s="13">
        <v>0.75813995608037943</v>
      </c>
      <c r="S3" s="26">
        <v>1.1446190254980033</v>
      </c>
      <c r="T3" s="18">
        <v>0.85354857712094523</v>
      </c>
      <c r="U3" s="17">
        <v>0.68870916884152611</v>
      </c>
      <c r="V3" s="15">
        <v>0.52635500564360405</v>
      </c>
      <c r="W3" s="13">
        <v>0.82696950256274415</v>
      </c>
      <c r="X3" s="15">
        <v>3.5769769617099448E-2</v>
      </c>
      <c r="Y3" s="17">
        <v>1.133437959874549</v>
      </c>
      <c r="Z3" s="18">
        <v>0.54568001767612151</v>
      </c>
      <c r="AA3" s="17">
        <v>0.79800153498894466</v>
      </c>
      <c r="AB3" s="15">
        <v>1.1307722410120971</v>
      </c>
      <c r="AC3" s="28">
        <v>0.78180073869468369</v>
      </c>
      <c r="AD3" s="28">
        <v>0.9376136343686835</v>
      </c>
      <c r="AE3" s="28">
        <v>1.314863081028955</v>
      </c>
      <c r="AF3" s="28">
        <v>0.52178089085986967</v>
      </c>
      <c r="AG3" s="28">
        <v>1.3001985533622045</v>
      </c>
      <c r="AH3" s="13">
        <v>0.80031109706125614</v>
      </c>
      <c r="AI3" s="26">
        <v>1.2358467453973465</v>
      </c>
      <c r="AJ3" s="13">
        <v>1.4888744879246496</v>
      </c>
      <c r="AK3" s="17">
        <v>1.7477517918920602</v>
      </c>
      <c r="AL3" s="15">
        <v>1.4990457259280627</v>
      </c>
      <c r="AM3" s="15">
        <v>1.0232612405008445</v>
      </c>
      <c r="AN3" s="18">
        <v>0.90110343421465522</v>
      </c>
      <c r="AP3" s="59">
        <f t="shared" ref="AP3:AP5" si="0">AVERAGE(B3,C3,D3,E3,F3,G3,H3,I3,J3,K3,L3,M3,N3,O3,P3,Q3,R3,S3,T3,U3,V3,W3,X3,Y3,Z3,AA3,AB3,AC3,AD3,AE3,AF3,AG3,AH3,AI3,AJ3,AK3,AL3,AM3,AN3)</f>
        <v>0.94120753045118988</v>
      </c>
      <c r="AQ3" s="12">
        <f t="shared" ref="AQ3:AQ5" si="1">STDEV(,B3,C3,D3,E3,F3,G3,H3,I3,J3,K3,L3,M3,N3,O3,P3,Q3,R3,S3,T3,U3,V3,W3,X3,Y3,Z3,AA3,AB3,AC3,AD3,AE3,AF3,AG3,AH3,AI3,AJ3,AK3,AL3,AM3,AN3)</f>
        <v>0.42912855534127586</v>
      </c>
      <c r="AR3" s="7">
        <v>16</v>
      </c>
      <c r="AS3" s="7">
        <v>12</v>
      </c>
      <c r="AT3" s="7">
        <v>14</v>
      </c>
      <c r="AV3" s="12">
        <f t="shared" ref="AV3:AV5" si="2">AQ3^2</f>
        <v>0.18415131700929047</v>
      </c>
    </row>
    <row r="4" spans="1:48" s="7" customFormat="1" x14ac:dyDescent="0.25">
      <c r="A4" s="7" t="s">
        <v>80</v>
      </c>
      <c r="B4" s="55">
        <v>1.3441083608116577</v>
      </c>
      <c r="C4" s="15">
        <v>0.68143377865488752</v>
      </c>
      <c r="D4" s="15">
        <v>0.50276550251654328</v>
      </c>
      <c r="E4" s="18">
        <v>1.5007277860715795</v>
      </c>
      <c r="F4" s="15">
        <v>2.1911884734786491</v>
      </c>
      <c r="G4" s="17">
        <v>1.9162047146526326</v>
      </c>
      <c r="H4" s="15">
        <v>1.0161739128869545</v>
      </c>
      <c r="I4" s="15">
        <v>0.52151803392210339</v>
      </c>
      <c r="J4" s="15">
        <v>1.1550663343078507</v>
      </c>
      <c r="K4" s="15">
        <v>0.89383072528615437</v>
      </c>
      <c r="L4" s="15">
        <v>0.96668289843812072</v>
      </c>
      <c r="M4" s="15">
        <v>0.97192433975163528</v>
      </c>
      <c r="N4" s="32">
        <v>0.96568000681851685</v>
      </c>
      <c r="O4" s="17">
        <v>0.36540879598252773</v>
      </c>
      <c r="P4" s="15">
        <v>1.3610264293893806</v>
      </c>
      <c r="Q4" s="15">
        <v>1.2779558417107064</v>
      </c>
      <c r="R4" s="17">
        <v>1.0640747148297633</v>
      </c>
      <c r="S4" s="15">
        <v>1.1243276751975311</v>
      </c>
      <c r="T4" s="28">
        <v>1.3944064374446627</v>
      </c>
      <c r="U4" s="27">
        <v>0.48137421169638628</v>
      </c>
      <c r="V4" s="28">
        <v>0.49872015042544204</v>
      </c>
      <c r="W4" s="15">
        <v>0.13395234090998095</v>
      </c>
      <c r="X4" s="15">
        <v>-0.11144436209733105</v>
      </c>
      <c r="Y4" s="18">
        <v>0.92186546905234568</v>
      </c>
      <c r="Z4" s="15">
        <v>0.62676289844692346</v>
      </c>
      <c r="AA4" s="15">
        <v>0.74540401722759275</v>
      </c>
      <c r="AB4" s="29">
        <v>1.2641556668064895</v>
      </c>
      <c r="AC4" s="29">
        <v>0.98052133162133881</v>
      </c>
      <c r="AD4" s="28">
        <v>0.94895577846924239</v>
      </c>
      <c r="AE4" s="28">
        <v>1.6102020247535622</v>
      </c>
      <c r="AF4" s="28">
        <v>0.44502482145816591</v>
      </c>
      <c r="AG4" s="29">
        <v>1.8519817713980606</v>
      </c>
      <c r="AH4" s="15">
        <v>0.94454556588036676</v>
      </c>
      <c r="AI4" s="15">
        <v>0.72369776760450111</v>
      </c>
      <c r="AJ4" s="15">
        <v>1.5217318807625804</v>
      </c>
      <c r="AK4" s="18">
        <v>0.8195297093519931</v>
      </c>
      <c r="AL4" s="15">
        <v>1.4250571204191784</v>
      </c>
      <c r="AM4" s="17">
        <v>1.1268577875263073</v>
      </c>
      <c r="AN4" s="15">
        <v>1.2168163465105024</v>
      </c>
      <c r="AP4" s="59">
        <f t="shared" si="0"/>
        <v>1.0100055656506532</v>
      </c>
      <c r="AQ4" s="12">
        <f t="shared" si="1"/>
        <v>0.5023721867103268</v>
      </c>
      <c r="AR4" s="7">
        <v>14</v>
      </c>
      <c r="AS4" s="7">
        <v>9</v>
      </c>
      <c r="AT4" s="7">
        <v>13</v>
      </c>
      <c r="AV4" s="12">
        <f t="shared" si="2"/>
        <v>0.25237781398011544</v>
      </c>
    </row>
    <row r="5" spans="1:48" s="1" customFormat="1" x14ac:dyDescent="0.25">
      <c r="A5" s="7" t="s">
        <v>81</v>
      </c>
      <c r="B5" s="56">
        <v>1.4122463382838182</v>
      </c>
      <c r="C5" s="13">
        <v>0.70575922572625238</v>
      </c>
      <c r="D5" s="26">
        <v>0.51971867278845518</v>
      </c>
      <c r="E5" s="26">
        <v>1.6315384238972281</v>
      </c>
      <c r="F5" s="26">
        <v>2.7213267088456052</v>
      </c>
      <c r="G5" s="13">
        <v>1.8234697832366333</v>
      </c>
      <c r="H5" s="14">
        <v>0.34481379385311439</v>
      </c>
      <c r="I5" s="26">
        <v>0.82276265476796473</v>
      </c>
      <c r="J5" s="26">
        <v>1.2678261207968202</v>
      </c>
      <c r="K5" s="26">
        <v>0.98555928733325726</v>
      </c>
      <c r="L5" s="26">
        <v>1.0745469335511955</v>
      </c>
      <c r="M5" s="26">
        <v>1.015078719241985</v>
      </c>
      <c r="N5" s="13">
        <v>0.7096241931114855</v>
      </c>
      <c r="O5" s="14">
        <v>6.4187459269951869E-2</v>
      </c>
      <c r="P5" s="26">
        <v>1.5079556187231755</v>
      </c>
      <c r="Q5" s="26">
        <v>1.4703809086462949</v>
      </c>
      <c r="R5" s="13">
        <v>0.92124531817995681</v>
      </c>
      <c r="S5" s="14">
        <v>0.83545709758544329</v>
      </c>
      <c r="T5" s="26">
        <v>1.8184799617258638</v>
      </c>
      <c r="U5" s="15">
        <v>0.49692536544405164</v>
      </c>
      <c r="V5" s="18">
        <v>0.36078417463248136</v>
      </c>
      <c r="W5" s="14">
        <v>-0.24067958602958248</v>
      </c>
      <c r="X5" s="18">
        <v>-1.0866686621338726</v>
      </c>
      <c r="Y5" s="15">
        <v>0.99746234980704251</v>
      </c>
      <c r="Z5" s="17">
        <v>0.67449203810274305</v>
      </c>
      <c r="AA5" s="15">
        <v>0.76516958465654428</v>
      </c>
      <c r="AB5" s="15">
        <v>1.1462993215027759</v>
      </c>
      <c r="AC5" s="28">
        <v>0.92575564641217212</v>
      </c>
      <c r="AD5" s="27">
        <v>0.86820489787942912</v>
      </c>
      <c r="AE5" s="29">
        <v>1.6418704655362029</v>
      </c>
      <c r="AF5" s="27">
        <v>0.39728281817511757</v>
      </c>
      <c r="AG5" s="28">
        <v>1.4382434580773593</v>
      </c>
      <c r="AH5" s="17">
        <v>1.5131914217796476</v>
      </c>
      <c r="AI5" s="14">
        <v>0.36323683818235969</v>
      </c>
      <c r="AJ5" s="26">
        <v>1.5518548609456215</v>
      </c>
      <c r="AK5" s="15">
        <v>1.5812465502917161</v>
      </c>
      <c r="AL5" s="17">
        <v>1.5967006597133051</v>
      </c>
      <c r="AM5" s="18">
        <v>0.98234199941776446</v>
      </c>
      <c r="AN5" s="17">
        <v>1.4817554720035866</v>
      </c>
      <c r="AP5" s="59">
        <f t="shared" si="0"/>
        <v>1.0027550485631018</v>
      </c>
      <c r="AQ5" s="12">
        <f t="shared" si="1"/>
        <v>0.67587862329561055</v>
      </c>
      <c r="AR5" s="7">
        <v>37</v>
      </c>
      <c r="AS5" s="7">
        <v>20</v>
      </c>
      <c r="AT5" s="7">
        <v>34</v>
      </c>
      <c r="AV5" s="12">
        <f t="shared" si="2"/>
        <v>0.45681191342796984</v>
      </c>
    </row>
    <row r="6" spans="1:48" s="1" customFormat="1" x14ac:dyDescent="0.25">
      <c r="B6" s="57"/>
      <c r="AO6" s="57"/>
      <c r="AP6" s="1" t="s">
        <v>82</v>
      </c>
    </row>
    <row r="7" spans="1:48" s="1" customFormat="1" ht="15.75" customHeight="1" x14ac:dyDescent="0.25">
      <c r="A7" s="1" t="s">
        <v>83</v>
      </c>
      <c r="B7" s="57" t="s">
        <v>85</v>
      </c>
      <c r="C7" s="7" t="s">
        <v>84</v>
      </c>
      <c r="D7" s="7" t="s">
        <v>84</v>
      </c>
      <c r="E7" s="7" t="s">
        <v>84</v>
      </c>
      <c r="F7" s="7" t="s">
        <v>84</v>
      </c>
      <c r="G7" s="7" t="s">
        <v>84</v>
      </c>
      <c r="H7" s="1" t="s">
        <v>85</v>
      </c>
      <c r="I7" s="7" t="s">
        <v>84</v>
      </c>
      <c r="J7" s="7" t="s">
        <v>84</v>
      </c>
      <c r="K7" s="7" t="s">
        <v>84</v>
      </c>
      <c r="L7" s="1" t="s">
        <v>85</v>
      </c>
      <c r="M7" s="1" t="s">
        <v>85</v>
      </c>
      <c r="N7" s="7" t="s">
        <v>84</v>
      </c>
      <c r="O7" s="7" t="s">
        <v>84</v>
      </c>
      <c r="P7" s="1" t="s">
        <v>85</v>
      </c>
      <c r="Q7" s="7" t="s">
        <v>84</v>
      </c>
      <c r="R7" s="1" t="s">
        <v>85</v>
      </c>
      <c r="S7" s="1" t="s">
        <v>85</v>
      </c>
      <c r="T7" s="1" t="s">
        <v>85</v>
      </c>
      <c r="U7" s="7" t="s">
        <v>84</v>
      </c>
      <c r="V7" s="7" t="s">
        <v>84</v>
      </c>
      <c r="W7" s="1" t="s">
        <v>85</v>
      </c>
      <c r="X7" s="1" t="s">
        <v>85</v>
      </c>
      <c r="Y7" s="1" t="s">
        <v>85</v>
      </c>
      <c r="Z7" s="7" t="s">
        <v>84</v>
      </c>
      <c r="AA7" s="7" t="s">
        <v>84</v>
      </c>
      <c r="AB7" s="1" t="s">
        <v>85</v>
      </c>
      <c r="AC7" s="7" t="s">
        <v>84</v>
      </c>
      <c r="AD7" s="1" t="s">
        <v>85</v>
      </c>
      <c r="AE7" s="7" t="s">
        <v>84</v>
      </c>
      <c r="AF7" s="7" t="s">
        <v>84</v>
      </c>
      <c r="AG7" s="7" t="s">
        <v>84</v>
      </c>
      <c r="AH7" s="1" t="s">
        <v>85</v>
      </c>
      <c r="AI7" s="1" t="s">
        <v>85</v>
      </c>
      <c r="AJ7" s="7" t="s">
        <v>84</v>
      </c>
      <c r="AK7" s="1" t="s">
        <v>85</v>
      </c>
      <c r="AL7" s="7" t="s">
        <v>84</v>
      </c>
      <c r="AM7" s="1" t="s">
        <v>85</v>
      </c>
      <c r="AN7" s="1" t="s">
        <v>85</v>
      </c>
      <c r="AO7" s="57" t="s">
        <v>83</v>
      </c>
      <c r="AP7" s="19">
        <f>COUNTIF(B7:AN7,"TAK")</f>
        <v>21</v>
      </c>
    </row>
    <row r="8" spans="1:48" s="1" customFormat="1" x14ac:dyDescent="0.25">
      <c r="A8" s="1" t="s">
        <v>86</v>
      </c>
      <c r="B8" s="60" t="s">
        <v>85</v>
      </c>
      <c r="C8" s="20" t="s">
        <v>85</v>
      </c>
      <c r="D8" s="20" t="s">
        <v>85</v>
      </c>
      <c r="E8" s="20" t="s">
        <v>84</v>
      </c>
      <c r="F8" s="20" t="s">
        <v>85</v>
      </c>
      <c r="G8" s="20" t="s">
        <v>85</v>
      </c>
      <c r="H8" s="20" t="s">
        <v>85</v>
      </c>
      <c r="I8" s="20" t="s">
        <v>85</v>
      </c>
      <c r="J8" s="20" t="s">
        <v>85</v>
      </c>
      <c r="K8" s="20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U8" s="1" t="s">
        <v>85</v>
      </c>
      <c r="V8" s="1" t="s">
        <v>84</v>
      </c>
      <c r="W8" s="1" t="s">
        <v>84</v>
      </c>
      <c r="X8" s="1" t="s">
        <v>84</v>
      </c>
      <c r="Y8" s="1" t="s">
        <v>84</v>
      </c>
      <c r="Z8" s="1" t="s">
        <v>85</v>
      </c>
      <c r="AA8" s="1" t="s">
        <v>85</v>
      </c>
      <c r="AB8" s="1" t="s">
        <v>85</v>
      </c>
      <c r="AC8" s="1" t="s">
        <v>85</v>
      </c>
      <c r="AD8" t="s">
        <v>84</v>
      </c>
      <c r="AE8" t="s">
        <v>85</v>
      </c>
      <c r="AF8" t="s">
        <v>84</v>
      </c>
      <c r="AG8" t="s">
        <v>85</v>
      </c>
      <c r="AH8" t="s">
        <v>85</v>
      </c>
      <c r="AI8" t="s">
        <v>84</v>
      </c>
      <c r="AJ8" s="1" t="s">
        <v>85</v>
      </c>
      <c r="AK8" s="1" t="s">
        <v>85</v>
      </c>
      <c r="AL8" s="1" t="s">
        <v>85</v>
      </c>
      <c r="AM8" s="1" t="s">
        <v>85</v>
      </c>
      <c r="AN8" s="1" t="s">
        <v>85</v>
      </c>
      <c r="AO8" s="57" t="s">
        <v>86</v>
      </c>
      <c r="AP8" s="19">
        <f>COUNTIF(B8:AN8,"TAK")</f>
        <v>8</v>
      </c>
    </row>
    <row r="9" spans="1:48" s="1" customFormat="1" x14ac:dyDescent="0.25">
      <c r="A9" s="1" t="s">
        <v>87</v>
      </c>
      <c r="B9" s="60" t="s">
        <v>84</v>
      </c>
      <c r="C9" s="20" t="s">
        <v>85</v>
      </c>
      <c r="D9" s="20" t="s">
        <v>84</v>
      </c>
      <c r="E9" s="20" t="s">
        <v>85</v>
      </c>
      <c r="F9" s="20" t="s">
        <v>84</v>
      </c>
      <c r="G9" s="20" t="s">
        <v>84</v>
      </c>
      <c r="H9" s="20" t="s">
        <v>85</v>
      </c>
      <c r="I9" s="20" t="s">
        <v>84</v>
      </c>
      <c r="J9" s="20" t="s">
        <v>84</v>
      </c>
      <c r="K9" s="20" t="s">
        <v>84</v>
      </c>
      <c r="L9" s="20" t="s">
        <v>84</v>
      </c>
      <c r="M9" s="20" t="s">
        <v>85</v>
      </c>
      <c r="N9" s="20" t="s">
        <v>85</v>
      </c>
      <c r="O9" s="1" t="s">
        <v>85</v>
      </c>
      <c r="P9" s="20" t="s">
        <v>84</v>
      </c>
      <c r="Q9" s="20" t="s">
        <v>84</v>
      </c>
      <c r="R9" s="20" t="s">
        <v>84</v>
      </c>
      <c r="S9" s="20" t="s">
        <v>85</v>
      </c>
      <c r="T9" s="20" t="s">
        <v>84</v>
      </c>
      <c r="U9" s="1" t="s">
        <v>85</v>
      </c>
      <c r="V9" s="1" t="s">
        <v>85</v>
      </c>
      <c r="W9" s="1" t="s">
        <v>85</v>
      </c>
      <c r="X9" s="1" t="s">
        <v>85</v>
      </c>
      <c r="Y9" s="1" t="s">
        <v>85</v>
      </c>
      <c r="Z9" s="1" t="s">
        <v>84</v>
      </c>
      <c r="AA9" s="1" t="s">
        <v>84</v>
      </c>
      <c r="AB9" s="1" t="s">
        <v>84</v>
      </c>
      <c r="AC9" s="1" t="s">
        <v>84</v>
      </c>
      <c r="AD9" t="s">
        <v>85</v>
      </c>
      <c r="AE9" t="s">
        <v>84</v>
      </c>
      <c r="AF9" t="s">
        <v>85</v>
      </c>
      <c r="AG9" t="s">
        <v>85</v>
      </c>
      <c r="AH9" t="s">
        <v>84</v>
      </c>
      <c r="AI9" t="s">
        <v>85</v>
      </c>
      <c r="AJ9" s="1" t="s">
        <v>84</v>
      </c>
      <c r="AK9" s="1" t="s">
        <v>85</v>
      </c>
      <c r="AL9" s="1" t="s">
        <v>84</v>
      </c>
      <c r="AM9" s="1" t="s">
        <v>85</v>
      </c>
      <c r="AN9" s="1" t="s">
        <v>84</v>
      </c>
      <c r="AO9" s="57" t="s">
        <v>87</v>
      </c>
      <c r="AP9" s="19">
        <f>COUNTIF(B9:AN9,"TAK")</f>
        <v>21</v>
      </c>
      <c r="AQ9" s="20"/>
      <c r="AR9" s="20"/>
      <c r="AS9" s="20"/>
      <c r="AT9" s="20"/>
    </row>
    <row r="10" spans="1:48" s="1" customFormat="1" x14ac:dyDescent="0.25">
      <c r="A10" s="7" t="s">
        <v>88</v>
      </c>
      <c r="B10" s="60" t="s">
        <v>84</v>
      </c>
      <c r="C10" s="20" t="s">
        <v>84</v>
      </c>
      <c r="D10" s="20" t="s">
        <v>84</v>
      </c>
      <c r="E10" s="20" t="s">
        <v>85</v>
      </c>
      <c r="F10" s="20" t="s">
        <v>84</v>
      </c>
      <c r="G10" s="20" t="s">
        <v>84</v>
      </c>
      <c r="H10" s="20" t="s">
        <v>84</v>
      </c>
      <c r="I10" s="20" t="s">
        <v>84</v>
      </c>
      <c r="J10" s="20" t="s">
        <v>84</v>
      </c>
      <c r="K10" s="20" t="s">
        <v>84</v>
      </c>
      <c r="L10" s="20" t="s">
        <v>84</v>
      </c>
      <c r="M10" s="20" t="s">
        <v>84</v>
      </c>
      <c r="N10" s="20" t="s">
        <v>85</v>
      </c>
      <c r="O10" s="20" t="s">
        <v>85</v>
      </c>
      <c r="P10" s="20" t="s">
        <v>84</v>
      </c>
      <c r="Q10" s="20" t="s">
        <v>84</v>
      </c>
      <c r="R10" s="20" t="s">
        <v>84</v>
      </c>
      <c r="S10" s="20" t="s">
        <v>85</v>
      </c>
      <c r="T10" s="20" t="s">
        <v>84</v>
      </c>
      <c r="U10" s="1" t="s">
        <v>85</v>
      </c>
      <c r="V10" s="1" t="s">
        <v>85</v>
      </c>
      <c r="W10" s="1" t="s">
        <v>85</v>
      </c>
      <c r="X10" s="1" t="s">
        <v>85</v>
      </c>
      <c r="Y10" s="1" t="s">
        <v>85</v>
      </c>
      <c r="Z10" s="1" t="s">
        <v>84</v>
      </c>
      <c r="AA10" s="1" t="s">
        <v>84</v>
      </c>
      <c r="AB10" s="1" t="s">
        <v>84</v>
      </c>
      <c r="AC10" s="1" t="s">
        <v>84</v>
      </c>
      <c r="AD10" t="s">
        <v>84</v>
      </c>
      <c r="AE10" t="s">
        <v>84</v>
      </c>
      <c r="AF10" t="s">
        <v>85</v>
      </c>
      <c r="AG10" t="s">
        <v>84</v>
      </c>
      <c r="AH10" t="s">
        <v>84</v>
      </c>
      <c r="AI10" t="s">
        <v>85</v>
      </c>
      <c r="AJ10" s="1" t="s">
        <v>84</v>
      </c>
      <c r="AK10" s="1" t="s">
        <v>85</v>
      </c>
      <c r="AL10" s="1" t="s">
        <v>85</v>
      </c>
      <c r="AM10" s="1" t="s">
        <v>85</v>
      </c>
      <c r="AN10" s="1" t="s">
        <v>84</v>
      </c>
      <c r="AO10" s="60" t="s">
        <v>88</v>
      </c>
      <c r="AP10" s="19">
        <f>COUNTIF(B10:AN10,"TAK")</f>
        <v>25</v>
      </c>
      <c r="AQ10" s="20"/>
      <c r="AR10" s="20"/>
      <c r="AS10" s="20"/>
      <c r="AT10" s="20"/>
    </row>
    <row r="12" spans="1:48" x14ac:dyDescent="0.25">
      <c r="AR12">
        <v>39</v>
      </c>
    </row>
    <row r="13" spans="1:48" s="1" customFormat="1" x14ac:dyDescent="0.25">
      <c r="A13" s="7" t="s">
        <v>167</v>
      </c>
      <c r="B13" s="57"/>
      <c r="AO13" s="57" t="s">
        <v>174</v>
      </c>
      <c r="AQ13" s="1" t="s">
        <v>175</v>
      </c>
      <c r="AS13" s="1" t="s">
        <v>176</v>
      </c>
    </row>
    <row r="14" spans="1:48" s="1" customFormat="1" x14ac:dyDescent="0.25">
      <c r="A14" s="7" t="s">
        <v>168</v>
      </c>
      <c r="B14" s="55">
        <f t="shared" ref="B14:AN14" si="3">B2-B3</f>
        <v>-0.13277428046260809</v>
      </c>
      <c r="C14" s="15">
        <f t="shared" si="3"/>
        <v>0.1771291328338862</v>
      </c>
      <c r="D14" s="15">
        <f t="shared" si="3"/>
        <v>9.6995720638218819E-2</v>
      </c>
      <c r="E14" s="15">
        <f t="shared" si="3"/>
        <v>3.3416665545772828E-2</v>
      </c>
      <c r="F14" s="15">
        <f t="shared" si="3"/>
        <v>-0.52572188929900432</v>
      </c>
      <c r="G14" s="15">
        <f t="shared" si="3"/>
        <v>-0.33111943544527822</v>
      </c>
      <c r="H14" s="15">
        <f t="shared" si="3"/>
        <v>-0.22722814507374467</v>
      </c>
      <c r="I14" s="15">
        <f t="shared" si="3"/>
        <v>0.17316663434063995</v>
      </c>
      <c r="J14" s="15">
        <f t="shared" si="3"/>
        <v>-9.6230131977069089E-2</v>
      </c>
      <c r="K14" s="15">
        <f t="shared" si="3"/>
        <v>-4.7680756654194356E-2</v>
      </c>
      <c r="L14" s="15">
        <f t="shared" si="3"/>
        <v>-3.7531689004090985E-2</v>
      </c>
      <c r="M14" s="15">
        <f t="shared" si="3"/>
        <v>-0.38682103683402735</v>
      </c>
      <c r="N14" s="15">
        <f t="shared" si="3"/>
        <v>-8.1514871101346031E-2</v>
      </c>
      <c r="O14" s="15">
        <f t="shared" si="3"/>
        <v>1.5244601842969885E-2</v>
      </c>
      <c r="P14" s="15">
        <f t="shared" si="3"/>
        <v>-0.37577128766377077</v>
      </c>
      <c r="Q14" s="15">
        <f t="shared" si="3"/>
        <v>-0.19863716369101558</v>
      </c>
      <c r="R14" s="15">
        <f t="shared" si="3"/>
        <v>-3.546185700498139E-4</v>
      </c>
      <c r="S14" s="15">
        <f t="shared" si="3"/>
        <v>-0.13085525181849933</v>
      </c>
      <c r="T14" s="15">
        <f t="shared" si="3"/>
        <v>0.13506494994126006</v>
      </c>
      <c r="U14" s="15">
        <f t="shared" si="3"/>
        <v>-0.10797368716987432</v>
      </c>
      <c r="V14" s="15">
        <f t="shared" si="3"/>
        <v>7.1009961411123146E-2</v>
      </c>
      <c r="W14" s="15">
        <f t="shared" si="3"/>
        <v>5.6740122270196203E-2</v>
      </c>
      <c r="X14" s="15">
        <f t="shared" si="3"/>
        <v>0.43424480903723522</v>
      </c>
      <c r="Y14" s="15">
        <f t="shared" si="3"/>
        <v>-7.6048029051234423E-2</v>
      </c>
      <c r="Z14" s="15">
        <f t="shared" si="3"/>
        <v>2.0980365507149212E-2</v>
      </c>
      <c r="AA14" s="15">
        <f t="shared" si="3"/>
        <v>-0.17072995920176692</v>
      </c>
      <c r="AB14" s="15">
        <f t="shared" si="3"/>
        <v>-0.15940028715747034</v>
      </c>
      <c r="AC14" s="15">
        <f t="shared" si="3"/>
        <v>-2.5409806394477763E-2</v>
      </c>
      <c r="AD14" s="15">
        <f t="shared" si="3"/>
        <v>8.0468632507495585E-2</v>
      </c>
      <c r="AE14" s="15">
        <f t="shared" si="3"/>
        <v>-0.3115684455690273</v>
      </c>
      <c r="AF14" s="15">
        <f t="shared" si="3"/>
        <v>7.6122677218222856E-2</v>
      </c>
      <c r="AG14" s="15">
        <f t="shared" si="3"/>
        <v>-0.28804646663023803</v>
      </c>
      <c r="AH14" s="15">
        <f t="shared" si="3"/>
        <v>-0.20336527070160426</v>
      </c>
      <c r="AI14" s="15">
        <f t="shared" si="3"/>
        <v>-9.6973941870066582E-2</v>
      </c>
      <c r="AJ14" s="15">
        <f t="shared" si="3"/>
        <v>-0.21218744428148439</v>
      </c>
      <c r="AK14" s="15">
        <f t="shared" si="3"/>
        <v>-0.18048329365849325</v>
      </c>
      <c r="AL14" s="15">
        <f t="shared" si="3"/>
        <v>-0.38397176536907263</v>
      </c>
      <c r="AM14" s="15">
        <f t="shared" si="3"/>
        <v>-6.7613768498124838E-3</v>
      </c>
      <c r="AN14" s="15">
        <f t="shared" si="3"/>
        <v>3.1560846571144885E-2</v>
      </c>
      <c r="AO14" s="55">
        <f t="shared" ref="AO14:AO19" si="4">AVERAGE(B14:AN14)</f>
        <v>-8.7000390047025797E-2</v>
      </c>
      <c r="AP14" s="15"/>
      <c r="AQ14" s="1">
        <f t="shared" ref="AQ14:AQ19" si="5">_xlfn.STDEV.S(B14:AN14)</f>
        <v>0.18893887053318401</v>
      </c>
      <c r="AS14" s="1">
        <f>(AO14/AQ14)*SQRT($AR$12)</f>
        <v>-2.8756245878379554</v>
      </c>
      <c r="AU14" s="1" t="s">
        <v>178</v>
      </c>
    </row>
    <row r="15" spans="1:48" s="1" customFormat="1" x14ac:dyDescent="0.25">
      <c r="A15" s="7" t="s">
        <v>169</v>
      </c>
      <c r="B15" s="55">
        <f t="shared" ref="B15:AN15" si="6">B2-B4</f>
        <v>-0.38331843086264972</v>
      </c>
      <c r="C15" s="15">
        <f t="shared" si="6"/>
        <v>0.12507016574797991</v>
      </c>
      <c r="D15" s="15">
        <f t="shared" si="6"/>
        <v>-7.4781213321194862E-2</v>
      </c>
      <c r="E15" s="15">
        <f t="shared" si="6"/>
        <v>0.10181834564090231</v>
      </c>
      <c r="F15" s="15">
        <f t="shared" si="6"/>
        <v>-1.1122645424314168</v>
      </c>
      <c r="G15" s="15">
        <f t="shared" si="6"/>
        <v>-0.72818950970889951</v>
      </c>
      <c r="H15" s="15">
        <f t="shared" si="6"/>
        <v>-0.2070525572669325</v>
      </c>
      <c r="I15" s="15">
        <f t="shared" si="6"/>
        <v>-3.9401917664251718E-2</v>
      </c>
      <c r="J15" s="15">
        <f t="shared" si="6"/>
        <v>-0.15246216113270306</v>
      </c>
      <c r="K15" s="15">
        <f t="shared" si="6"/>
        <v>-0.24969791233143535</v>
      </c>
      <c r="L15" s="15">
        <f t="shared" si="6"/>
        <v>-0.45423373779297371</v>
      </c>
      <c r="M15" s="15">
        <f t="shared" si="6"/>
        <v>-0.34958964952384119</v>
      </c>
      <c r="N15" s="15">
        <f t="shared" si="6"/>
        <v>-0.34905789469208559</v>
      </c>
      <c r="O15" s="15">
        <f t="shared" si="6"/>
        <v>-0.13260324668759932</v>
      </c>
      <c r="P15" s="15">
        <f t="shared" si="6"/>
        <v>-0.73444520134031144</v>
      </c>
      <c r="Q15" s="15">
        <f t="shared" si="6"/>
        <v>-0.12392489587003408</v>
      </c>
      <c r="R15" s="15">
        <f t="shared" si="6"/>
        <v>-0.30628937731943373</v>
      </c>
      <c r="S15" s="15">
        <f t="shared" si="6"/>
        <v>-0.11056390151802709</v>
      </c>
      <c r="T15" s="15">
        <f t="shared" si="6"/>
        <v>-0.40579291038245746</v>
      </c>
      <c r="U15" s="15">
        <f t="shared" si="6"/>
        <v>9.9361269975265509E-2</v>
      </c>
      <c r="V15" s="15">
        <f t="shared" si="6"/>
        <v>9.8644816629285148E-2</v>
      </c>
      <c r="W15" s="15">
        <f t="shared" si="6"/>
        <v>0.74975728392295937</v>
      </c>
      <c r="X15" s="15">
        <f t="shared" si="6"/>
        <v>0.58145894075166571</v>
      </c>
      <c r="Y15" s="15">
        <f t="shared" si="6"/>
        <v>0.13552446177096888</v>
      </c>
      <c r="Z15" s="15">
        <f t="shared" si="6"/>
        <v>-6.0102515263652734E-2</v>
      </c>
      <c r="AA15" s="15">
        <f t="shared" si="6"/>
        <v>-0.11813244144041501</v>
      </c>
      <c r="AB15" s="15">
        <f t="shared" si="6"/>
        <v>-0.29278371295186278</v>
      </c>
      <c r="AC15" s="15">
        <f t="shared" si="6"/>
        <v>-0.22413039932113288</v>
      </c>
      <c r="AD15" s="15">
        <f t="shared" si="6"/>
        <v>6.9126488406936692E-2</v>
      </c>
      <c r="AE15" s="15">
        <f t="shared" si="6"/>
        <v>-0.60690738929363452</v>
      </c>
      <c r="AF15" s="15">
        <f t="shared" si="6"/>
        <v>0.15287874661992662</v>
      </c>
      <c r="AG15" s="15">
        <f t="shared" si="6"/>
        <v>-0.8398296846660942</v>
      </c>
      <c r="AH15" s="15">
        <f t="shared" si="6"/>
        <v>-0.34759973952071488</v>
      </c>
      <c r="AI15" s="15">
        <f t="shared" si="6"/>
        <v>0.41517503592277882</v>
      </c>
      <c r="AJ15" s="15">
        <f t="shared" si="6"/>
        <v>-0.24504483711941516</v>
      </c>
      <c r="AK15" s="15">
        <f t="shared" si="6"/>
        <v>0.74773878888157386</v>
      </c>
      <c r="AL15" s="15">
        <f t="shared" si="6"/>
        <v>-0.30998315986018832</v>
      </c>
      <c r="AM15" s="15">
        <f t="shared" si="6"/>
        <v>-0.11035792387527521</v>
      </c>
      <c r="AN15" s="15">
        <f t="shared" si="6"/>
        <v>-0.28415206572470231</v>
      </c>
      <c r="AO15" s="55">
        <f t="shared" si="4"/>
        <v>-0.15579842524648954</v>
      </c>
      <c r="AP15" s="15"/>
      <c r="AQ15" s="1">
        <f t="shared" si="5"/>
        <v>0.38789659416629341</v>
      </c>
      <c r="AS15" s="1">
        <f t="shared" ref="AS15:AS19" si="7">(AO15/AQ15)*SQRT($AR$12)</f>
        <v>-2.5082995531557466</v>
      </c>
      <c r="AU15" s="1" t="s">
        <v>178</v>
      </c>
    </row>
    <row r="16" spans="1:48" s="1" customFormat="1" x14ac:dyDescent="0.25">
      <c r="A16" s="7" t="s">
        <v>170</v>
      </c>
      <c r="B16" s="55">
        <f t="shared" ref="B16:AN16" si="8">B2-B5</f>
        <v>-0.45145640833481016</v>
      </c>
      <c r="C16" s="15">
        <f t="shared" si="8"/>
        <v>0.10074471867661505</v>
      </c>
      <c r="D16" s="15">
        <f t="shared" si="8"/>
        <v>-9.1734383593106761E-2</v>
      </c>
      <c r="E16" s="15">
        <f t="shared" si="8"/>
        <v>-2.8992292184746304E-2</v>
      </c>
      <c r="F16" s="15">
        <f t="shared" si="8"/>
        <v>-1.642402777798373</v>
      </c>
      <c r="G16" s="15">
        <f t="shared" si="8"/>
        <v>-0.6354545782929002</v>
      </c>
      <c r="H16" s="15">
        <f t="shared" si="8"/>
        <v>0.46430756176690757</v>
      </c>
      <c r="I16" s="15">
        <f t="shared" si="8"/>
        <v>-0.34064653851011306</v>
      </c>
      <c r="J16" s="15">
        <f t="shared" si="8"/>
        <v>-0.26522194762167262</v>
      </c>
      <c r="K16" s="15">
        <f t="shared" si="8"/>
        <v>-0.34142647437853824</v>
      </c>
      <c r="L16" s="15">
        <f t="shared" si="8"/>
        <v>-0.56209777290604845</v>
      </c>
      <c r="M16" s="15">
        <f t="shared" si="8"/>
        <v>-0.39274402901419092</v>
      </c>
      <c r="N16" s="15">
        <f t="shared" si="8"/>
        <v>-9.3002080985054247E-2</v>
      </c>
      <c r="O16" s="15">
        <f t="shared" si="8"/>
        <v>0.16861809002497655</v>
      </c>
      <c r="P16" s="15">
        <f t="shared" si="8"/>
        <v>-0.88137439067410639</v>
      </c>
      <c r="Q16" s="15">
        <f t="shared" si="8"/>
        <v>-0.31634996280562255</v>
      </c>
      <c r="R16" s="15">
        <f t="shared" si="8"/>
        <v>-0.16345998066962719</v>
      </c>
      <c r="S16" s="15">
        <f t="shared" si="8"/>
        <v>0.1783066760940607</v>
      </c>
      <c r="T16" s="15">
        <f t="shared" si="8"/>
        <v>-0.8298664346636585</v>
      </c>
      <c r="U16" s="15">
        <f t="shared" si="8"/>
        <v>8.3810116227600151E-2</v>
      </c>
      <c r="V16" s="15">
        <f t="shared" si="8"/>
        <v>0.23658079242224583</v>
      </c>
      <c r="W16" s="15">
        <f t="shared" si="8"/>
        <v>1.1243892108625229</v>
      </c>
      <c r="X16" s="15">
        <f t="shared" si="8"/>
        <v>1.5566832407882072</v>
      </c>
      <c r="Y16" s="15">
        <f t="shared" si="8"/>
        <v>5.9927581016272047E-2</v>
      </c>
      <c r="Z16" s="15">
        <f t="shared" si="8"/>
        <v>-0.10783165491947233</v>
      </c>
      <c r="AA16" s="15">
        <f t="shared" si="8"/>
        <v>-0.13789800886936654</v>
      </c>
      <c r="AB16" s="15">
        <f t="shared" si="8"/>
        <v>-0.1749273676481492</v>
      </c>
      <c r="AC16" s="15">
        <f t="shared" si="8"/>
        <v>-0.16936471411196619</v>
      </c>
      <c r="AD16" s="15">
        <f t="shared" si="8"/>
        <v>0.14987736899674997</v>
      </c>
      <c r="AE16" s="15">
        <f t="shared" si="8"/>
        <v>-0.63857583007627516</v>
      </c>
      <c r="AF16" s="15">
        <f t="shared" si="8"/>
        <v>0.20062074990297496</v>
      </c>
      <c r="AG16" s="15">
        <f t="shared" si="8"/>
        <v>-0.42609137134539288</v>
      </c>
      <c r="AH16" s="15">
        <f t="shared" si="8"/>
        <v>-0.91624559541999573</v>
      </c>
      <c r="AI16" s="15">
        <f t="shared" si="8"/>
        <v>0.7756359653449203</v>
      </c>
      <c r="AJ16" s="15">
        <f t="shared" si="8"/>
        <v>-0.27516781730245632</v>
      </c>
      <c r="AK16" s="15">
        <f t="shared" si="8"/>
        <v>-1.3978052058149171E-2</v>
      </c>
      <c r="AL16" s="15">
        <f t="shared" si="8"/>
        <v>-0.481626699154315</v>
      </c>
      <c r="AM16" s="15">
        <f t="shared" si="8"/>
        <v>3.415786423326761E-2</v>
      </c>
      <c r="AN16" s="15">
        <f t="shared" si="8"/>
        <v>-0.54909119121778649</v>
      </c>
      <c r="AO16" s="55">
        <f t="shared" si="4"/>
        <v>-0.14854790815893784</v>
      </c>
      <c r="AP16" s="15"/>
      <c r="AQ16" s="1">
        <f t="shared" si="5"/>
        <v>0.5539702939672968</v>
      </c>
      <c r="AS16" s="1">
        <f t="shared" si="7"/>
        <v>-1.6746049368011795</v>
      </c>
      <c r="AU16" s="7" t="s">
        <v>180</v>
      </c>
    </row>
    <row r="17" spans="1:47" s="1" customFormat="1" x14ac:dyDescent="0.25">
      <c r="A17" s="7" t="s">
        <v>171</v>
      </c>
      <c r="B17" s="55">
        <f t="shared" ref="B17:AN17" si="9">B3-B4</f>
        <v>-0.25054415040004163</v>
      </c>
      <c r="C17" s="15">
        <f t="shared" si="9"/>
        <v>-5.2058967085906294E-2</v>
      </c>
      <c r="D17" s="15">
        <f t="shared" si="9"/>
        <v>-0.17177693395941368</v>
      </c>
      <c r="E17" s="15">
        <f t="shared" si="9"/>
        <v>6.840168009512948E-2</v>
      </c>
      <c r="F17" s="15">
        <f t="shared" si="9"/>
        <v>-0.58654265313241249</v>
      </c>
      <c r="G17" s="15">
        <f t="shared" si="9"/>
        <v>-0.39707007426362129</v>
      </c>
      <c r="H17" s="15">
        <f t="shared" si="9"/>
        <v>2.0175587806812167E-2</v>
      </c>
      <c r="I17" s="15">
        <f t="shared" si="9"/>
        <v>-0.21256855200489166</v>
      </c>
      <c r="J17" s="15">
        <f t="shared" si="9"/>
        <v>-5.6232029155633967E-2</v>
      </c>
      <c r="K17" s="15">
        <f t="shared" si="9"/>
        <v>-0.20201715567724099</v>
      </c>
      <c r="L17" s="15">
        <f t="shared" si="9"/>
        <v>-0.41670204878888273</v>
      </c>
      <c r="M17" s="15">
        <f t="shared" si="9"/>
        <v>3.7231387310186159E-2</v>
      </c>
      <c r="N17" s="15">
        <f t="shared" si="9"/>
        <v>-0.26754302359073956</v>
      </c>
      <c r="O17" s="15">
        <f t="shared" si="9"/>
        <v>-0.1478478485305692</v>
      </c>
      <c r="P17" s="15">
        <f t="shared" si="9"/>
        <v>-0.35867391367654067</v>
      </c>
      <c r="Q17" s="15">
        <f t="shared" si="9"/>
        <v>7.4712267820981504E-2</v>
      </c>
      <c r="R17" s="15">
        <f t="shared" si="9"/>
        <v>-0.30593475874938392</v>
      </c>
      <c r="S17" s="15">
        <f t="shared" si="9"/>
        <v>2.0291350300472244E-2</v>
      </c>
      <c r="T17" s="15">
        <f t="shared" si="9"/>
        <v>-0.54085786032371752</v>
      </c>
      <c r="U17" s="15">
        <f t="shared" si="9"/>
        <v>0.20733495714513983</v>
      </c>
      <c r="V17" s="15">
        <f t="shared" si="9"/>
        <v>2.7634855218162002E-2</v>
      </c>
      <c r="W17" s="15">
        <f t="shared" si="9"/>
        <v>0.69301716165276317</v>
      </c>
      <c r="X17" s="15">
        <f t="shared" si="9"/>
        <v>0.14721413171443049</v>
      </c>
      <c r="Y17" s="15">
        <f t="shared" si="9"/>
        <v>0.21157249082220331</v>
      </c>
      <c r="Z17" s="15">
        <f t="shared" si="9"/>
        <v>-8.1082880770801946E-2</v>
      </c>
      <c r="AA17" s="15">
        <f t="shared" si="9"/>
        <v>5.2597517761351908E-2</v>
      </c>
      <c r="AB17" s="15">
        <f t="shared" si="9"/>
        <v>-0.13338342579439244</v>
      </c>
      <c r="AC17" s="15">
        <f t="shared" si="9"/>
        <v>-0.19872059292665512</v>
      </c>
      <c r="AD17" s="15">
        <f t="shared" si="9"/>
        <v>-1.1342144100558893E-2</v>
      </c>
      <c r="AE17" s="15">
        <f t="shared" si="9"/>
        <v>-0.29533894372460723</v>
      </c>
      <c r="AF17" s="15">
        <f t="shared" si="9"/>
        <v>7.6756069401703764E-2</v>
      </c>
      <c r="AG17" s="15">
        <f t="shared" si="9"/>
        <v>-0.55178321803585617</v>
      </c>
      <c r="AH17" s="15">
        <f t="shared" si="9"/>
        <v>-0.14423446881911062</v>
      </c>
      <c r="AI17" s="15">
        <f t="shared" si="9"/>
        <v>0.51214897779284541</v>
      </c>
      <c r="AJ17" s="15">
        <f t="shared" si="9"/>
        <v>-3.2857392837930766E-2</v>
      </c>
      <c r="AK17" s="15">
        <f t="shared" si="9"/>
        <v>0.92822208254006711</v>
      </c>
      <c r="AL17" s="15">
        <f t="shared" si="9"/>
        <v>7.3988605508884309E-2</v>
      </c>
      <c r="AM17" s="15">
        <f t="shared" si="9"/>
        <v>-0.10359654702546273</v>
      </c>
      <c r="AN17" s="15">
        <f t="shared" si="9"/>
        <v>-0.31571291229584719</v>
      </c>
      <c r="AO17" s="55">
        <f t="shared" si="4"/>
        <v>-6.8798035199463731E-2</v>
      </c>
      <c r="AP17" s="15"/>
      <c r="AQ17" s="1">
        <f t="shared" si="5"/>
        <v>0.30830669029451452</v>
      </c>
      <c r="AS17" s="1">
        <f t="shared" si="7"/>
        <v>-1.393559094367917</v>
      </c>
      <c r="AU17" s="7" t="s">
        <v>180</v>
      </c>
    </row>
    <row r="18" spans="1:47" s="1" customFormat="1" x14ac:dyDescent="0.25">
      <c r="A18" s="7" t="s">
        <v>172</v>
      </c>
      <c r="B18" s="55">
        <f t="shared" ref="B18:AN18" si="10">B3-B5</f>
        <v>-0.31868212787220207</v>
      </c>
      <c r="C18" s="15">
        <f t="shared" si="10"/>
        <v>-7.6384414157271152E-2</v>
      </c>
      <c r="D18" s="15">
        <f t="shared" si="10"/>
        <v>-0.18873010423132558</v>
      </c>
      <c r="E18" s="15">
        <f t="shared" si="10"/>
        <v>-6.2408957730519132E-2</v>
      </c>
      <c r="F18" s="15">
        <f t="shared" si="10"/>
        <v>-1.1166808884993686</v>
      </c>
      <c r="G18" s="15">
        <f t="shared" si="10"/>
        <v>-0.30433514284762198</v>
      </c>
      <c r="H18" s="15">
        <f t="shared" si="10"/>
        <v>0.69153570684065224</v>
      </c>
      <c r="I18" s="15">
        <f t="shared" si="10"/>
        <v>-0.51381317285075301</v>
      </c>
      <c r="J18" s="15">
        <f t="shared" si="10"/>
        <v>-0.16899181564460353</v>
      </c>
      <c r="K18" s="15">
        <f t="shared" si="10"/>
        <v>-0.29374571772434388</v>
      </c>
      <c r="L18" s="15">
        <f t="shared" si="10"/>
        <v>-0.52456608390195747</v>
      </c>
      <c r="M18" s="15">
        <f t="shared" si="10"/>
        <v>-5.9229921801635665E-3</v>
      </c>
      <c r="N18" s="15">
        <f t="shared" si="10"/>
        <v>-1.1487209883708216E-2</v>
      </c>
      <c r="O18" s="15">
        <f t="shared" si="10"/>
        <v>0.15337348818200666</v>
      </c>
      <c r="P18" s="15">
        <f t="shared" si="10"/>
        <v>-0.50560310301033562</v>
      </c>
      <c r="Q18" s="15">
        <f t="shared" si="10"/>
        <v>-0.11771279911460697</v>
      </c>
      <c r="R18" s="15">
        <f t="shared" si="10"/>
        <v>-0.16310536209957738</v>
      </c>
      <c r="S18" s="15">
        <f t="shared" si="10"/>
        <v>0.30916192791256003</v>
      </c>
      <c r="T18" s="15">
        <f t="shared" si="10"/>
        <v>-0.96493138460491856</v>
      </c>
      <c r="U18" s="15">
        <f t="shared" si="10"/>
        <v>0.19178380339747447</v>
      </c>
      <c r="V18" s="15">
        <f t="shared" si="10"/>
        <v>0.16557083101112269</v>
      </c>
      <c r="W18" s="15">
        <f t="shared" si="10"/>
        <v>1.0676490885923267</v>
      </c>
      <c r="X18" s="15">
        <f t="shared" si="10"/>
        <v>1.1224384317509721</v>
      </c>
      <c r="Y18" s="15">
        <f t="shared" si="10"/>
        <v>0.13597561006750647</v>
      </c>
      <c r="Z18" s="15">
        <f t="shared" si="10"/>
        <v>-0.12881202042662154</v>
      </c>
      <c r="AA18" s="15">
        <f t="shared" si="10"/>
        <v>3.2831950332400384E-2</v>
      </c>
      <c r="AB18" s="15">
        <f t="shared" si="10"/>
        <v>-1.5527080490678857E-2</v>
      </c>
      <c r="AC18" s="15">
        <f t="shared" si="10"/>
        <v>-0.14395490771748842</v>
      </c>
      <c r="AD18" s="15">
        <f t="shared" si="10"/>
        <v>6.9408736489254386E-2</v>
      </c>
      <c r="AE18" s="15">
        <f t="shared" si="10"/>
        <v>-0.32700738450724787</v>
      </c>
      <c r="AF18" s="15">
        <f t="shared" si="10"/>
        <v>0.1244980726847521</v>
      </c>
      <c r="AG18" s="15">
        <f t="shared" si="10"/>
        <v>-0.13804490471515485</v>
      </c>
      <c r="AH18" s="15">
        <f t="shared" si="10"/>
        <v>-0.71288032471839147</v>
      </c>
      <c r="AI18" s="15">
        <f t="shared" si="10"/>
        <v>0.87260990721498688</v>
      </c>
      <c r="AJ18" s="15">
        <f t="shared" si="10"/>
        <v>-6.2980373020971925E-2</v>
      </c>
      <c r="AK18" s="15">
        <f t="shared" si="10"/>
        <v>0.16650524160034408</v>
      </c>
      <c r="AL18" s="15">
        <f t="shared" si="10"/>
        <v>-9.765493378524237E-2</v>
      </c>
      <c r="AM18" s="15">
        <f t="shared" si="10"/>
        <v>4.0919241083080093E-2</v>
      </c>
      <c r="AN18" s="15">
        <f t="shared" si="10"/>
        <v>-0.58065203778893137</v>
      </c>
      <c r="AO18" s="55">
        <f t="shared" si="4"/>
        <v>-6.1547518111911954E-2</v>
      </c>
      <c r="AP18" s="15"/>
      <c r="AQ18" s="1">
        <f t="shared" si="5"/>
        <v>0.46267354690057971</v>
      </c>
      <c r="AS18" s="1">
        <f t="shared" si="7"/>
        <v>-0.83074584659120865</v>
      </c>
      <c r="AU18" s="7" t="s">
        <v>180</v>
      </c>
    </row>
    <row r="19" spans="1:47" s="1" customFormat="1" x14ac:dyDescent="0.25">
      <c r="A19" s="7" t="s">
        <v>173</v>
      </c>
      <c r="B19" s="55">
        <f t="shared" ref="B19:AN19" si="11">B4-B5</f>
        <v>-6.8137977472160438E-2</v>
      </c>
      <c r="C19" s="15">
        <f t="shared" si="11"/>
        <v>-2.4325447071364859E-2</v>
      </c>
      <c r="D19" s="15">
        <f t="shared" si="11"/>
        <v>-1.6953170271911899E-2</v>
      </c>
      <c r="E19" s="15">
        <f t="shared" si="11"/>
        <v>-0.13081063782564861</v>
      </c>
      <c r="F19" s="15">
        <f t="shared" si="11"/>
        <v>-0.53013823536695615</v>
      </c>
      <c r="G19" s="15">
        <f t="shared" si="11"/>
        <v>9.2734931415999311E-2</v>
      </c>
      <c r="H19" s="15">
        <f t="shared" si="11"/>
        <v>0.67136011903384007</v>
      </c>
      <c r="I19" s="15">
        <f t="shared" si="11"/>
        <v>-0.30124462084586134</v>
      </c>
      <c r="J19" s="15">
        <f t="shared" si="11"/>
        <v>-0.11275978648896956</v>
      </c>
      <c r="K19" s="15">
        <f t="shared" si="11"/>
        <v>-9.1728562047102891E-2</v>
      </c>
      <c r="L19" s="15">
        <f t="shared" si="11"/>
        <v>-0.10786403511307474</v>
      </c>
      <c r="M19" s="15">
        <f t="shared" si="11"/>
        <v>-4.3154379490349726E-2</v>
      </c>
      <c r="N19" s="15">
        <f t="shared" si="11"/>
        <v>0.25605581370703134</v>
      </c>
      <c r="O19" s="15">
        <f t="shared" si="11"/>
        <v>0.30122133671257589</v>
      </c>
      <c r="P19" s="15">
        <f t="shared" si="11"/>
        <v>-0.14692918933379495</v>
      </c>
      <c r="Q19" s="15">
        <f t="shared" si="11"/>
        <v>-0.19242506693558847</v>
      </c>
      <c r="R19" s="15">
        <f t="shared" si="11"/>
        <v>0.14282939664980654</v>
      </c>
      <c r="S19" s="15">
        <f t="shared" si="11"/>
        <v>0.28887057761208779</v>
      </c>
      <c r="T19" s="15">
        <f t="shared" si="11"/>
        <v>-0.42407352428120104</v>
      </c>
      <c r="U19" s="15">
        <f t="shared" si="11"/>
        <v>-1.5551153747665358E-2</v>
      </c>
      <c r="V19" s="15">
        <f t="shared" si="11"/>
        <v>0.13793597579296069</v>
      </c>
      <c r="W19" s="15">
        <f t="shared" si="11"/>
        <v>0.37463192693956343</v>
      </c>
      <c r="X19" s="15">
        <f t="shared" si="11"/>
        <v>0.97522430003654148</v>
      </c>
      <c r="Y19" s="15">
        <f t="shared" si="11"/>
        <v>-7.5596880754696838E-2</v>
      </c>
      <c r="Z19" s="15">
        <f t="shared" si="11"/>
        <v>-4.7729139655819597E-2</v>
      </c>
      <c r="AA19" s="15">
        <f t="shared" si="11"/>
        <v>-1.9765567428951525E-2</v>
      </c>
      <c r="AB19" s="15">
        <f t="shared" si="11"/>
        <v>0.11785634530371358</v>
      </c>
      <c r="AC19" s="15">
        <f t="shared" si="11"/>
        <v>5.4765685209166692E-2</v>
      </c>
      <c r="AD19" s="15">
        <f t="shared" si="11"/>
        <v>8.0750880589813279E-2</v>
      </c>
      <c r="AE19" s="15">
        <f t="shared" si="11"/>
        <v>-3.1668440782640639E-2</v>
      </c>
      <c r="AF19" s="15">
        <f t="shared" si="11"/>
        <v>4.774200328304834E-2</v>
      </c>
      <c r="AG19" s="15">
        <f t="shared" si="11"/>
        <v>0.41373831332070132</v>
      </c>
      <c r="AH19" s="15">
        <f t="shared" si="11"/>
        <v>-0.56864585589928085</v>
      </c>
      <c r="AI19" s="15">
        <f t="shared" si="11"/>
        <v>0.36046092942214142</v>
      </c>
      <c r="AJ19" s="15">
        <f t="shared" si="11"/>
        <v>-3.0122980183041159E-2</v>
      </c>
      <c r="AK19" s="15">
        <f t="shared" si="11"/>
        <v>-0.76171684093972303</v>
      </c>
      <c r="AL19" s="15">
        <f t="shared" si="11"/>
        <v>-0.17164353929412668</v>
      </c>
      <c r="AM19" s="15">
        <f t="shared" si="11"/>
        <v>0.14451578810854282</v>
      </c>
      <c r="AN19" s="15">
        <f t="shared" si="11"/>
        <v>-0.26493912549308418</v>
      </c>
      <c r="AO19" s="55">
        <f t="shared" si="4"/>
        <v>7.2505170875517867E-3</v>
      </c>
      <c r="AP19" s="15"/>
      <c r="AQ19" s="1">
        <f t="shared" si="5"/>
        <v>0.31858286022606841</v>
      </c>
      <c r="AS19" s="1">
        <f t="shared" si="7"/>
        <v>0.14212774870243711</v>
      </c>
      <c r="AU19" s="7" t="s">
        <v>180</v>
      </c>
    </row>
    <row r="23" spans="1:47" x14ac:dyDescent="0.25">
      <c r="AA23" t="s">
        <v>133</v>
      </c>
    </row>
    <row r="24" spans="1:47" x14ac:dyDescent="0.25">
      <c r="AA24" t="s">
        <v>204</v>
      </c>
    </row>
    <row r="25" spans="1:47" ht="15.75" thickBot="1" x14ac:dyDescent="0.3"/>
    <row r="26" spans="1:47" x14ac:dyDescent="0.25">
      <c r="AA26" s="68"/>
      <c r="AB26" s="68" t="s">
        <v>78</v>
      </c>
      <c r="AC26" s="68" t="s">
        <v>79</v>
      </c>
      <c r="AD26" s="68" t="s">
        <v>78</v>
      </c>
      <c r="AE26" s="68" t="s">
        <v>80</v>
      </c>
      <c r="AF26" s="68" t="s">
        <v>78</v>
      </c>
      <c r="AG26" s="68" t="s">
        <v>81</v>
      </c>
      <c r="AH26" s="68" t="s">
        <v>79</v>
      </c>
      <c r="AI26" s="68" t="s">
        <v>80</v>
      </c>
      <c r="AJ26" s="68" t="s">
        <v>79</v>
      </c>
      <c r="AK26" s="68" t="s">
        <v>81</v>
      </c>
      <c r="AL26" s="68" t="s">
        <v>80</v>
      </c>
      <c r="AM26" s="68" t="s">
        <v>81</v>
      </c>
    </row>
    <row r="27" spans="1:47" x14ac:dyDescent="0.25">
      <c r="AA27" s="22" t="s">
        <v>185</v>
      </c>
      <c r="AB27" s="22">
        <v>0.8542071404041639</v>
      </c>
      <c r="AC27" s="22">
        <v>0.94120753045118988</v>
      </c>
      <c r="AD27" s="22">
        <v>0.8542071404041639</v>
      </c>
      <c r="AE27" s="22">
        <v>1.0100055656506532</v>
      </c>
      <c r="AF27" s="22">
        <v>0.8542071404041639</v>
      </c>
      <c r="AG27" s="22">
        <v>1.0027550485631018</v>
      </c>
      <c r="AH27" s="22">
        <v>0.94120753045118988</v>
      </c>
      <c r="AI27" s="22">
        <v>1.0100055656506532</v>
      </c>
      <c r="AJ27" s="22">
        <v>0.94120753045118988</v>
      </c>
      <c r="AK27" s="22">
        <v>1.0027550485631018</v>
      </c>
      <c r="AL27" s="22">
        <v>1.0100055656506532</v>
      </c>
      <c r="AM27" s="22">
        <v>1.0027550485631018</v>
      </c>
    </row>
    <row r="28" spans="1:47" x14ac:dyDescent="0.25">
      <c r="AA28" s="22" t="s">
        <v>197</v>
      </c>
      <c r="AB28" s="22">
        <v>9.1946696072598283E-2</v>
      </c>
      <c r="AC28" s="22">
        <v>0.16626780364128299</v>
      </c>
      <c r="AD28" s="22">
        <v>9.1946696072598283E-2</v>
      </c>
      <c r="AE28" s="22">
        <v>0.2328454285169827</v>
      </c>
      <c r="AF28" s="22">
        <v>9.1946696072598283E-2</v>
      </c>
      <c r="AG28" s="22">
        <v>0.44303381259098684</v>
      </c>
      <c r="AH28" s="22">
        <v>0.16626780364128299</v>
      </c>
      <c r="AI28" s="22">
        <v>0.2328454285169827</v>
      </c>
      <c r="AJ28" s="22">
        <v>0.16626780364128299</v>
      </c>
      <c r="AK28" s="22">
        <v>0.44303381259098684</v>
      </c>
      <c r="AL28" s="22">
        <v>0.2328454285169827</v>
      </c>
      <c r="AM28" s="22">
        <v>0.44303381259098684</v>
      </c>
    </row>
    <row r="29" spans="1:47" x14ac:dyDescent="0.25">
      <c r="AA29" s="22" t="s">
        <v>187</v>
      </c>
      <c r="AB29" s="22">
        <v>39</v>
      </c>
      <c r="AC29" s="22">
        <v>39</v>
      </c>
      <c r="AD29" s="22">
        <v>39</v>
      </c>
      <c r="AE29" s="22">
        <v>39</v>
      </c>
      <c r="AF29" s="22">
        <v>39</v>
      </c>
      <c r="AG29" s="22">
        <v>39</v>
      </c>
      <c r="AH29" s="22">
        <v>39</v>
      </c>
      <c r="AI29" s="22">
        <v>39</v>
      </c>
      <c r="AJ29" s="22">
        <v>39</v>
      </c>
      <c r="AK29" s="22">
        <v>39</v>
      </c>
      <c r="AL29" s="22">
        <v>39</v>
      </c>
      <c r="AM29" s="22">
        <v>39</v>
      </c>
    </row>
    <row r="30" spans="1:47" x14ac:dyDescent="0.25">
      <c r="AA30" s="22" t="s">
        <v>205</v>
      </c>
      <c r="AB30" s="22">
        <v>0.89982961262135319</v>
      </c>
      <c r="AC30" s="22"/>
      <c r="AD30" s="22">
        <v>0.59571168493269655</v>
      </c>
      <c r="AE30" s="22"/>
      <c r="AF30" s="22">
        <v>0.56507212044307065</v>
      </c>
      <c r="AG30" s="22"/>
      <c r="AH30" s="22">
        <v>0.77266576023693467</v>
      </c>
      <c r="AI30" s="22"/>
      <c r="AJ30" s="22">
        <v>0.72811951369436434</v>
      </c>
      <c r="AK30" s="22"/>
      <c r="AL30" s="22">
        <v>0.89417020930233171</v>
      </c>
      <c r="AM30" s="22"/>
    </row>
    <row r="31" spans="1:47" x14ac:dyDescent="0.25">
      <c r="AA31" s="22" t="s">
        <v>188</v>
      </c>
      <c r="AB31" s="22">
        <v>0</v>
      </c>
      <c r="AC31" s="22"/>
      <c r="AD31" s="22">
        <v>0</v>
      </c>
      <c r="AE31" s="22"/>
      <c r="AF31" s="22">
        <v>0</v>
      </c>
      <c r="AG31" s="22"/>
      <c r="AH31" s="22">
        <v>0</v>
      </c>
      <c r="AI31" s="22"/>
      <c r="AJ31" s="22">
        <v>0</v>
      </c>
      <c r="AK31" s="22"/>
      <c r="AL31" s="22">
        <v>0</v>
      </c>
      <c r="AM31" s="22"/>
    </row>
    <row r="32" spans="1:47" x14ac:dyDescent="0.25">
      <c r="AA32" s="22" t="s">
        <v>198</v>
      </c>
      <c r="AB32" s="22">
        <v>38</v>
      </c>
      <c r="AC32" s="22"/>
      <c r="AD32" s="22">
        <v>38</v>
      </c>
      <c r="AE32" s="22"/>
      <c r="AF32" s="22">
        <v>38</v>
      </c>
      <c r="AG32" s="22"/>
      <c r="AH32" s="22">
        <v>38</v>
      </c>
      <c r="AI32" s="22"/>
      <c r="AJ32" s="22">
        <v>38</v>
      </c>
      <c r="AK32" s="22"/>
      <c r="AL32" s="22">
        <v>38</v>
      </c>
      <c r="AM32" s="22"/>
    </row>
    <row r="33" spans="2:41" x14ac:dyDescent="0.25">
      <c r="AA33" s="22" t="s">
        <v>199</v>
      </c>
      <c r="AB33" s="22">
        <v>-2.8756245878379554</v>
      </c>
      <c r="AC33" s="22"/>
      <c r="AD33" s="22">
        <v>-2.5082995531557462</v>
      </c>
      <c r="AE33" s="22"/>
      <c r="AF33" s="22">
        <v>-1.6746049368011799</v>
      </c>
      <c r="AG33" s="22"/>
      <c r="AH33" s="22">
        <v>-1.3935590943679173</v>
      </c>
      <c r="AI33" s="22"/>
      <c r="AJ33" s="22">
        <v>-0.83074584659120865</v>
      </c>
      <c r="AK33" s="22"/>
      <c r="AL33" s="22">
        <v>0.14212774870243711</v>
      </c>
      <c r="AM33" s="22"/>
    </row>
    <row r="34" spans="2:41" s="112" customFormat="1" x14ac:dyDescent="0.25">
      <c r="B34" s="111"/>
      <c r="AA34" s="117" t="s">
        <v>200</v>
      </c>
      <c r="AB34" s="117">
        <v>3.2872757549298687E-3</v>
      </c>
      <c r="AC34" s="117"/>
      <c r="AD34" s="117">
        <v>8.2593944977947444E-3</v>
      </c>
      <c r="AE34" s="117"/>
      <c r="AF34" s="117">
        <v>5.1111984295062897E-2</v>
      </c>
      <c r="AG34" s="117"/>
      <c r="AH34" s="117">
        <v>8.5774190272396522E-2</v>
      </c>
      <c r="AI34" s="117"/>
      <c r="AJ34" s="117">
        <v>0.20565331014234461</v>
      </c>
      <c r="AK34" s="117"/>
      <c r="AL34" s="117">
        <v>0.44386499587658845</v>
      </c>
      <c r="AM34" s="117"/>
      <c r="AO34" s="111"/>
    </row>
    <row r="35" spans="2:41" x14ac:dyDescent="0.25">
      <c r="AA35" s="22" t="s">
        <v>201</v>
      </c>
      <c r="AB35" s="22">
        <v>1.6859544601667387</v>
      </c>
      <c r="AC35" s="22"/>
      <c r="AD35" s="22">
        <v>1.6859544601667387</v>
      </c>
      <c r="AE35" s="22"/>
      <c r="AF35" s="22">
        <v>1.6859544601667387</v>
      </c>
      <c r="AG35" s="22"/>
      <c r="AH35" s="22">
        <v>1.6859544601667387</v>
      </c>
      <c r="AI35" s="22"/>
      <c r="AJ35" s="22">
        <v>1.6859544601667387</v>
      </c>
      <c r="AK35" s="22"/>
      <c r="AL35" s="22">
        <v>1.6859544601667387</v>
      </c>
      <c r="AM35" s="22"/>
    </row>
    <row r="36" spans="2:41" s="112" customFormat="1" x14ac:dyDescent="0.25">
      <c r="B36" s="111"/>
      <c r="AA36" s="117" t="s">
        <v>202</v>
      </c>
      <c r="AB36" s="117">
        <v>6.5745515098597374E-3</v>
      </c>
      <c r="AC36" s="117"/>
      <c r="AD36" s="117">
        <v>1.6518788995589489E-2</v>
      </c>
      <c r="AE36" s="117"/>
      <c r="AF36" s="117">
        <v>0.10222396859012579</v>
      </c>
      <c r="AG36" s="117"/>
      <c r="AH36" s="117">
        <v>0.17154838054479304</v>
      </c>
      <c r="AI36" s="117"/>
      <c r="AJ36" s="117">
        <v>0.41130662028468923</v>
      </c>
      <c r="AK36" s="117"/>
      <c r="AL36" s="117">
        <v>0.88772999175317691</v>
      </c>
      <c r="AM36" s="117"/>
      <c r="AO36" s="111"/>
    </row>
    <row r="37" spans="2:41" ht="15.75" thickBot="1" x14ac:dyDescent="0.3">
      <c r="AA37" s="67" t="s">
        <v>203</v>
      </c>
      <c r="AB37" s="67">
        <v>2.0243941639119702</v>
      </c>
      <c r="AC37" s="67"/>
      <c r="AD37" s="67">
        <v>2.0243941639119702</v>
      </c>
      <c r="AE37" s="67"/>
      <c r="AF37" s="67">
        <v>2.0243941639119702</v>
      </c>
      <c r="AG37" s="67"/>
      <c r="AH37" s="67">
        <v>2.0243941639119702</v>
      </c>
      <c r="AI37" s="67"/>
      <c r="AJ37" s="67">
        <v>2.0243941639119702</v>
      </c>
      <c r="AK37" s="67"/>
      <c r="AL37" s="67">
        <v>2.0243941639119702</v>
      </c>
      <c r="AM37" s="67"/>
    </row>
    <row r="40" spans="2:41" x14ac:dyDescent="0.25">
      <c r="AA40" t="s">
        <v>204</v>
      </c>
    </row>
    <row r="41" spans="2:41" ht="15.75" thickBot="1" x14ac:dyDescent="0.3"/>
    <row r="42" spans="2:41" x14ac:dyDescent="0.25">
      <c r="AA42" s="68"/>
      <c r="AB42" s="68" t="s">
        <v>78</v>
      </c>
      <c r="AC42" s="68" t="s">
        <v>80</v>
      </c>
    </row>
    <row r="43" spans="2:41" x14ac:dyDescent="0.25">
      <c r="AA43" s="22" t="s">
        <v>185</v>
      </c>
      <c r="AB43" s="22">
        <v>0.8542071404041639</v>
      </c>
      <c r="AC43" s="22">
        <v>1.0100055656506532</v>
      </c>
    </row>
    <row r="44" spans="2:41" x14ac:dyDescent="0.25">
      <c r="AA44" s="22" t="s">
        <v>197</v>
      </c>
      <c r="AB44" s="22">
        <v>9.1946696072598283E-2</v>
      </c>
      <c r="AC44" s="22">
        <v>0.2328454285169827</v>
      </c>
    </row>
    <row r="45" spans="2:41" x14ac:dyDescent="0.25">
      <c r="AA45" s="22" t="s">
        <v>187</v>
      </c>
      <c r="AB45" s="22">
        <v>39</v>
      </c>
      <c r="AC45" s="22">
        <v>39</v>
      </c>
    </row>
    <row r="46" spans="2:41" x14ac:dyDescent="0.25">
      <c r="AA46" s="22" t="s">
        <v>205</v>
      </c>
      <c r="AB46" s="22">
        <v>0.59571168493269655</v>
      </c>
      <c r="AC46" s="22"/>
    </row>
    <row r="47" spans="2:41" x14ac:dyDescent="0.25">
      <c r="AA47" s="22" t="s">
        <v>188</v>
      </c>
      <c r="AB47" s="22">
        <v>0</v>
      </c>
      <c r="AC47" s="22"/>
    </row>
    <row r="48" spans="2:41" x14ac:dyDescent="0.25">
      <c r="AA48" s="22" t="s">
        <v>198</v>
      </c>
      <c r="AB48" s="22">
        <v>38</v>
      </c>
      <c r="AC48" s="22"/>
    </row>
    <row r="49" spans="27:29" x14ac:dyDescent="0.25">
      <c r="AA49" s="22" t="s">
        <v>199</v>
      </c>
      <c r="AB49" s="22">
        <v>-2.5082995531557462</v>
      </c>
      <c r="AC49" s="22"/>
    </row>
    <row r="50" spans="27:29" x14ac:dyDescent="0.25">
      <c r="AA50" s="22" t="s">
        <v>200</v>
      </c>
      <c r="AB50" s="22">
        <v>8.2593944977947444E-3</v>
      </c>
      <c r="AC50" s="22"/>
    </row>
    <row r="51" spans="27:29" x14ac:dyDescent="0.25">
      <c r="AA51" s="22" t="s">
        <v>201</v>
      </c>
      <c r="AB51" s="22">
        <v>1.6859544601667387</v>
      </c>
      <c r="AC51" s="22"/>
    </row>
    <row r="52" spans="27:29" x14ac:dyDescent="0.25">
      <c r="AA52" s="22" t="s">
        <v>202</v>
      </c>
      <c r="AB52" s="22">
        <v>1.6518788995589489E-2</v>
      </c>
      <c r="AC52" s="22"/>
    </row>
    <row r="53" spans="27:29" ht="15.75" thickBot="1" x14ac:dyDescent="0.3">
      <c r="AA53" s="67" t="s">
        <v>203</v>
      </c>
      <c r="AB53" s="67">
        <v>2.0243941639119702</v>
      </c>
      <c r="AC53" s="67"/>
    </row>
    <row r="56" spans="27:29" x14ac:dyDescent="0.25">
      <c r="AA56" t="s">
        <v>204</v>
      </c>
    </row>
    <row r="57" spans="27:29" ht="15.75" thickBot="1" x14ac:dyDescent="0.3"/>
    <row r="58" spans="27:29" x14ac:dyDescent="0.25">
      <c r="AA58" s="68"/>
      <c r="AB58" s="68" t="s">
        <v>78</v>
      </c>
      <c r="AC58" s="68" t="s">
        <v>81</v>
      </c>
    </row>
    <row r="59" spans="27:29" x14ac:dyDescent="0.25">
      <c r="AA59" s="22" t="s">
        <v>185</v>
      </c>
      <c r="AB59" s="22">
        <v>0.8542071404041639</v>
      </c>
      <c r="AC59" s="22">
        <v>1.0027550485631018</v>
      </c>
    </row>
    <row r="60" spans="27:29" x14ac:dyDescent="0.25">
      <c r="AA60" s="22" t="s">
        <v>197</v>
      </c>
      <c r="AB60" s="22">
        <v>9.1946696072598283E-2</v>
      </c>
      <c r="AC60" s="22">
        <v>0.44303381259098684</v>
      </c>
    </row>
    <row r="61" spans="27:29" x14ac:dyDescent="0.25">
      <c r="AA61" s="22" t="s">
        <v>187</v>
      </c>
      <c r="AB61" s="22">
        <v>39</v>
      </c>
      <c r="AC61" s="22">
        <v>39</v>
      </c>
    </row>
    <row r="62" spans="27:29" x14ac:dyDescent="0.25">
      <c r="AA62" s="22" t="s">
        <v>205</v>
      </c>
      <c r="AB62" s="22">
        <v>0.56507212044307065</v>
      </c>
      <c r="AC62" s="22"/>
    </row>
    <row r="63" spans="27:29" x14ac:dyDescent="0.25">
      <c r="AA63" s="22" t="s">
        <v>188</v>
      </c>
      <c r="AB63" s="22">
        <v>0</v>
      </c>
      <c r="AC63" s="22"/>
    </row>
    <row r="64" spans="27:29" x14ac:dyDescent="0.25">
      <c r="AA64" s="22" t="s">
        <v>198</v>
      </c>
      <c r="AB64" s="22">
        <v>38</v>
      </c>
      <c r="AC64" s="22"/>
    </row>
    <row r="65" spans="27:29" x14ac:dyDescent="0.25">
      <c r="AA65" s="22" t="s">
        <v>199</v>
      </c>
      <c r="AB65" s="22">
        <v>-1.6746049368011799</v>
      </c>
      <c r="AC65" s="22"/>
    </row>
    <row r="66" spans="27:29" x14ac:dyDescent="0.25">
      <c r="AA66" s="22" t="s">
        <v>200</v>
      </c>
      <c r="AB66" s="22">
        <v>5.1111984295062897E-2</v>
      </c>
      <c r="AC66" s="22"/>
    </row>
    <row r="67" spans="27:29" x14ac:dyDescent="0.25">
      <c r="AA67" s="22" t="s">
        <v>201</v>
      </c>
      <c r="AB67" s="22">
        <v>1.6859544601667387</v>
      </c>
      <c r="AC67" s="22"/>
    </row>
    <row r="68" spans="27:29" x14ac:dyDescent="0.25">
      <c r="AA68" s="22" t="s">
        <v>202</v>
      </c>
      <c r="AB68" s="22">
        <v>0.10222396859012579</v>
      </c>
      <c r="AC68" s="22"/>
    </row>
    <row r="69" spans="27:29" ht="15.75" thickBot="1" x14ac:dyDescent="0.3">
      <c r="AA69" s="67" t="s">
        <v>203</v>
      </c>
      <c r="AB69" s="67">
        <v>2.0243941639119702</v>
      </c>
      <c r="AC69" s="67"/>
    </row>
    <row r="72" spans="27:29" x14ac:dyDescent="0.25">
      <c r="AA72" t="s">
        <v>204</v>
      </c>
    </row>
    <row r="73" spans="27:29" ht="15.75" thickBot="1" x14ac:dyDescent="0.3"/>
    <row r="74" spans="27:29" x14ac:dyDescent="0.25">
      <c r="AA74" s="68"/>
      <c r="AB74" s="68" t="s">
        <v>79</v>
      </c>
      <c r="AC74" s="68" t="s">
        <v>80</v>
      </c>
    </row>
    <row r="75" spans="27:29" x14ac:dyDescent="0.25">
      <c r="AA75" s="22" t="s">
        <v>185</v>
      </c>
      <c r="AB75" s="22">
        <v>0.94120753045118988</v>
      </c>
      <c r="AC75" s="22">
        <v>1.0100055656506532</v>
      </c>
    </row>
    <row r="76" spans="27:29" x14ac:dyDescent="0.25">
      <c r="AA76" s="22" t="s">
        <v>197</v>
      </c>
      <c r="AB76" s="22">
        <v>0.16626780364128299</v>
      </c>
      <c r="AC76" s="22">
        <v>0.2328454285169827</v>
      </c>
    </row>
    <row r="77" spans="27:29" x14ac:dyDescent="0.25">
      <c r="AA77" s="22" t="s">
        <v>187</v>
      </c>
      <c r="AB77" s="22">
        <v>39</v>
      </c>
      <c r="AC77" s="22">
        <v>39</v>
      </c>
    </row>
    <row r="78" spans="27:29" x14ac:dyDescent="0.25">
      <c r="AA78" s="22" t="s">
        <v>205</v>
      </c>
      <c r="AB78" s="22">
        <v>0.77266576023693467</v>
      </c>
      <c r="AC78" s="22"/>
    </row>
    <row r="79" spans="27:29" x14ac:dyDescent="0.25">
      <c r="AA79" s="22" t="s">
        <v>188</v>
      </c>
      <c r="AB79" s="22">
        <v>0</v>
      </c>
      <c r="AC79" s="22"/>
    </row>
    <row r="80" spans="27:29" x14ac:dyDescent="0.25">
      <c r="AA80" s="22" t="s">
        <v>198</v>
      </c>
      <c r="AB80" s="22">
        <v>38</v>
      </c>
      <c r="AC80" s="22"/>
    </row>
    <row r="81" spans="27:29" x14ac:dyDescent="0.25">
      <c r="AA81" s="22" t="s">
        <v>199</v>
      </c>
      <c r="AB81" s="22">
        <v>-1.3935590943679173</v>
      </c>
      <c r="AC81" s="22"/>
    </row>
    <row r="82" spans="27:29" x14ac:dyDescent="0.25">
      <c r="AA82" s="22" t="s">
        <v>200</v>
      </c>
      <c r="AB82" s="22">
        <v>8.5774190272396522E-2</v>
      </c>
      <c r="AC82" s="22"/>
    </row>
    <row r="83" spans="27:29" x14ac:dyDescent="0.25">
      <c r="AA83" s="22" t="s">
        <v>201</v>
      </c>
      <c r="AB83" s="22">
        <v>1.6859544601667387</v>
      </c>
      <c r="AC83" s="22"/>
    </row>
    <row r="84" spans="27:29" x14ac:dyDescent="0.25">
      <c r="AA84" s="22" t="s">
        <v>202</v>
      </c>
      <c r="AB84" s="22">
        <v>0.17154838054479304</v>
      </c>
      <c r="AC84" s="22"/>
    </row>
    <row r="85" spans="27:29" ht="15.75" thickBot="1" x14ac:dyDescent="0.3">
      <c r="AA85" s="67" t="s">
        <v>203</v>
      </c>
      <c r="AB85" s="67">
        <v>2.0243941639119702</v>
      </c>
      <c r="AC85" s="67"/>
    </row>
    <row r="88" spans="27:29" x14ac:dyDescent="0.25">
      <c r="AA88" t="s">
        <v>204</v>
      </c>
    </row>
    <row r="89" spans="27:29" ht="15.75" thickBot="1" x14ac:dyDescent="0.3"/>
    <row r="90" spans="27:29" x14ac:dyDescent="0.25">
      <c r="AA90" s="68"/>
      <c r="AB90" s="68" t="s">
        <v>79</v>
      </c>
      <c r="AC90" s="68" t="s">
        <v>81</v>
      </c>
    </row>
    <row r="91" spans="27:29" x14ac:dyDescent="0.25">
      <c r="AA91" s="22" t="s">
        <v>185</v>
      </c>
      <c r="AB91" s="22">
        <v>0.94120753045118988</v>
      </c>
      <c r="AC91" s="22">
        <v>1.0027550485631018</v>
      </c>
    </row>
    <row r="92" spans="27:29" x14ac:dyDescent="0.25">
      <c r="AA92" s="22" t="s">
        <v>197</v>
      </c>
      <c r="AB92" s="22">
        <v>0.16626780364128299</v>
      </c>
      <c r="AC92" s="22">
        <v>0.44303381259098684</v>
      </c>
    </row>
    <row r="93" spans="27:29" x14ac:dyDescent="0.25">
      <c r="AA93" s="22" t="s">
        <v>187</v>
      </c>
      <c r="AB93" s="22">
        <v>39</v>
      </c>
      <c r="AC93" s="22">
        <v>39</v>
      </c>
    </row>
    <row r="94" spans="27:29" x14ac:dyDescent="0.25">
      <c r="AA94" s="22" t="s">
        <v>205</v>
      </c>
      <c r="AB94" s="22">
        <v>0.72811951369436434</v>
      </c>
      <c r="AC94" s="22"/>
    </row>
    <row r="95" spans="27:29" x14ac:dyDescent="0.25">
      <c r="AA95" s="22" t="s">
        <v>188</v>
      </c>
      <c r="AB95" s="22">
        <v>0</v>
      </c>
      <c r="AC95" s="22"/>
    </row>
    <row r="96" spans="27:29" x14ac:dyDescent="0.25">
      <c r="AA96" s="22" t="s">
        <v>198</v>
      </c>
      <c r="AB96" s="22">
        <v>38</v>
      </c>
      <c r="AC96" s="22"/>
    </row>
    <row r="97" spans="27:29" x14ac:dyDescent="0.25">
      <c r="AA97" s="22" t="s">
        <v>199</v>
      </c>
      <c r="AB97" s="22">
        <v>-0.83074584659120865</v>
      </c>
      <c r="AC97" s="22"/>
    </row>
    <row r="98" spans="27:29" x14ac:dyDescent="0.25">
      <c r="AA98" s="22" t="s">
        <v>200</v>
      </c>
      <c r="AB98" s="22">
        <v>0.20565331014234461</v>
      </c>
      <c r="AC98" s="22"/>
    </row>
    <row r="99" spans="27:29" x14ac:dyDescent="0.25">
      <c r="AA99" s="22" t="s">
        <v>201</v>
      </c>
      <c r="AB99" s="22">
        <v>1.6859544601667387</v>
      </c>
      <c r="AC99" s="22"/>
    </row>
    <row r="100" spans="27:29" x14ac:dyDescent="0.25">
      <c r="AA100" s="22" t="s">
        <v>202</v>
      </c>
      <c r="AB100" s="22">
        <v>0.41130662028468923</v>
      </c>
      <c r="AC100" s="22"/>
    </row>
    <row r="101" spans="27:29" ht="15.75" thickBot="1" x14ac:dyDescent="0.3">
      <c r="AA101" s="67" t="s">
        <v>203</v>
      </c>
      <c r="AB101" s="67">
        <v>2.0243941639119702</v>
      </c>
      <c r="AC101" s="67"/>
    </row>
    <row r="104" spans="27:29" x14ac:dyDescent="0.25">
      <c r="AA104" t="s">
        <v>204</v>
      </c>
    </row>
    <row r="105" spans="27:29" ht="15.75" thickBot="1" x14ac:dyDescent="0.3"/>
    <row r="106" spans="27:29" x14ac:dyDescent="0.25">
      <c r="AA106" s="68"/>
      <c r="AB106" s="68" t="s">
        <v>80</v>
      </c>
      <c r="AC106" s="68" t="s">
        <v>81</v>
      </c>
    </row>
    <row r="107" spans="27:29" x14ac:dyDescent="0.25">
      <c r="AA107" s="22" t="s">
        <v>185</v>
      </c>
      <c r="AB107" s="22">
        <v>1.0100055656506532</v>
      </c>
      <c r="AC107" s="22">
        <v>1.0027550485631018</v>
      </c>
    </row>
    <row r="108" spans="27:29" x14ac:dyDescent="0.25">
      <c r="AA108" s="22" t="s">
        <v>197</v>
      </c>
      <c r="AB108" s="22">
        <v>0.2328454285169827</v>
      </c>
      <c r="AC108" s="22">
        <v>0.44303381259098684</v>
      </c>
    </row>
    <row r="109" spans="27:29" x14ac:dyDescent="0.25">
      <c r="AA109" s="22" t="s">
        <v>187</v>
      </c>
      <c r="AB109" s="22">
        <v>39</v>
      </c>
      <c r="AC109" s="22">
        <v>39</v>
      </c>
    </row>
    <row r="110" spans="27:29" x14ac:dyDescent="0.25">
      <c r="AA110" s="22" t="s">
        <v>205</v>
      </c>
      <c r="AB110" s="22">
        <v>0.89417020930233171</v>
      </c>
      <c r="AC110" s="22"/>
    </row>
    <row r="111" spans="27:29" x14ac:dyDescent="0.25">
      <c r="AA111" s="22" t="s">
        <v>188</v>
      </c>
      <c r="AB111" s="22">
        <v>0</v>
      </c>
      <c r="AC111" s="22"/>
    </row>
    <row r="112" spans="27:29" x14ac:dyDescent="0.25">
      <c r="AA112" s="22" t="s">
        <v>198</v>
      </c>
      <c r="AB112" s="22">
        <v>38</v>
      </c>
      <c r="AC112" s="22"/>
    </row>
    <row r="113" spans="27:29" x14ac:dyDescent="0.25">
      <c r="AA113" s="22" t="s">
        <v>199</v>
      </c>
      <c r="AB113" s="22">
        <v>0.14212774870243711</v>
      </c>
      <c r="AC113" s="22"/>
    </row>
    <row r="114" spans="27:29" x14ac:dyDescent="0.25">
      <c r="AA114" s="22" t="s">
        <v>200</v>
      </c>
      <c r="AB114" s="22">
        <v>0.44386499587658845</v>
      </c>
      <c r="AC114" s="22"/>
    </row>
    <row r="115" spans="27:29" x14ac:dyDescent="0.25">
      <c r="AA115" s="22" t="s">
        <v>201</v>
      </c>
      <c r="AB115" s="22">
        <v>1.6859544601667387</v>
      </c>
      <c r="AC115" s="22"/>
    </row>
    <row r="116" spans="27:29" x14ac:dyDescent="0.25">
      <c r="AA116" s="22" t="s">
        <v>202</v>
      </c>
      <c r="AB116" s="22">
        <v>0.88772999175317691</v>
      </c>
      <c r="AC116" s="22"/>
    </row>
    <row r="117" spans="27:29" ht="15.75" thickBot="1" x14ac:dyDescent="0.3">
      <c r="AA117" s="67" t="s">
        <v>203</v>
      </c>
      <c r="AB117" s="67">
        <v>2.0243941639119702</v>
      </c>
      <c r="AC117" s="6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zoomScale="80" zoomScaleNormal="80" workbookViewId="0">
      <selection activeCell="AA29" sqref="AA29"/>
    </sheetView>
  </sheetViews>
  <sheetFormatPr defaultRowHeight="15" x14ac:dyDescent="0.25"/>
  <cols>
    <col min="2" max="2" width="9.140625" style="57"/>
    <col min="3" max="3" width="39.42578125" bestFit="1" customWidth="1"/>
    <col min="4" max="4" width="13.7109375" bestFit="1" customWidth="1"/>
    <col min="5" max="5" width="17" bestFit="1" customWidth="1"/>
    <col min="6" max="6" width="13.7109375" bestFit="1" customWidth="1"/>
    <col min="7" max="7" width="20.85546875" bestFit="1" customWidth="1"/>
    <col min="8" max="8" width="13.7109375" bestFit="1" customWidth="1"/>
    <col min="9" max="9" width="16.5703125" bestFit="1" customWidth="1"/>
    <col min="10" max="10" width="17" bestFit="1" customWidth="1"/>
    <col min="11" max="11" width="20.85546875" bestFit="1" customWidth="1"/>
    <col min="12" max="12" width="17" bestFit="1" customWidth="1"/>
    <col min="13" max="13" width="16.5703125" bestFit="1" customWidth="1"/>
    <col min="14" max="14" width="20.85546875" bestFit="1" customWidth="1"/>
    <col min="15" max="15" width="16.5703125" bestFit="1" customWidth="1"/>
    <col min="21" max="21" width="9.140625" style="57"/>
    <col min="22" max="22" width="13.7109375" bestFit="1" customWidth="1"/>
    <col min="23" max="23" width="18.7109375" bestFit="1" customWidth="1"/>
  </cols>
  <sheetData>
    <row r="1" spans="1:28" s="1" customFormat="1" x14ac:dyDescent="0.25">
      <c r="A1" s="34" t="s">
        <v>154</v>
      </c>
      <c r="B1" s="52" t="s">
        <v>135</v>
      </c>
      <c r="C1" s="2" t="s">
        <v>136</v>
      </c>
      <c r="D1" s="2" t="s">
        <v>137</v>
      </c>
      <c r="E1" s="2" t="s">
        <v>138</v>
      </c>
      <c r="F1" s="2" t="s">
        <v>139</v>
      </c>
      <c r="G1" s="2" t="s">
        <v>140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V1" s="58" t="s">
        <v>71</v>
      </c>
      <c r="W1" s="86" t="s">
        <v>73</v>
      </c>
      <c r="X1" s="4" t="s">
        <v>75</v>
      </c>
      <c r="Y1" s="5" t="s">
        <v>76</v>
      </c>
      <c r="Z1" s="6" t="s">
        <v>77</v>
      </c>
    </row>
    <row r="2" spans="1:28" s="7" customFormat="1" x14ac:dyDescent="0.25">
      <c r="A2" s="7" t="s">
        <v>78</v>
      </c>
      <c r="B2" s="57">
        <v>1.24</v>
      </c>
      <c r="C2" s="6">
        <v>1</v>
      </c>
      <c r="D2" s="6">
        <v>1.02</v>
      </c>
      <c r="E2" s="5">
        <v>1.1399999999999999</v>
      </c>
      <c r="F2" s="7">
        <v>1.32</v>
      </c>
      <c r="G2" s="6">
        <v>1.47</v>
      </c>
      <c r="H2" s="5">
        <v>1.32</v>
      </c>
      <c r="I2" s="6">
        <v>1.54</v>
      </c>
      <c r="J2" s="7">
        <v>0.72</v>
      </c>
      <c r="K2" s="7">
        <v>0.42</v>
      </c>
      <c r="L2" s="7">
        <v>1.1200000000000001</v>
      </c>
      <c r="M2" s="7">
        <v>0.85</v>
      </c>
      <c r="N2" s="5">
        <v>1.52</v>
      </c>
      <c r="O2" s="7">
        <v>0.59</v>
      </c>
      <c r="P2" s="5">
        <v>1.51</v>
      </c>
      <c r="Q2" s="5">
        <v>1.74</v>
      </c>
      <c r="R2" s="5">
        <v>1.57</v>
      </c>
      <c r="S2" s="7">
        <v>1.23</v>
      </c>
      <c r="T2" s="7">
        <v>1.78</v>
      </c>
      <c r="V2" s="59">
        <f>AVERAGE(B2,C2,D2,E2,F2,G2,H2,I2,J2,K2,L2,M2,N2,O2,P2,Q2,R2,S2,T2)</f>
        <v>1.2157894736842105</v>
      </c>
      <c r="W2" s="12">
        <f>STDEV(B2,C2,D2,E2,F2,G2,H2,I2,J2,K2,L2,M2,N2,O2,P2,Q2,R2,S2,T2)</f>
        <v>0.3796389482049381</v>
      </c>
      <c r="X2" s="7">
        <v>3</v>
      </c>
      <c r="Y2" s="7">
        <v>29</v>
      </c>
      <c r="Z2" s="7">
        <v>9</v>
      </c>
      <c r="AB2" s="12">
        <f>W2^2</f>
        <v>0.14412573099415169</v>
      </c>
    </row>
    <row r="3" spans="1:28" s="7" customFormat="1" x14ac:dyDescent="0.25">
      <c r="A3" s="7" t="s">
        <v>79</v>
      </c>
      <c r="B3" s="65">
        <v>1.1000000000000001</v>
      </c>
      <c r="C3" s="1">
        <v>0.95</v>
      </c>
      <c r="D3" s="7">
        <v>0.69</v>
      </c>
      <c r="E3" s="7">
        <v>1.17</v>
      </c>
      <c r="F3" s="5">
        <v>1.1599999999999999</v>
      </c>
      <c r="G3" s="7">
        <v>1.38</v>
      </c>
      <c r="H3" s="7">
        <v>1.36</v>
      </c>
      <c r="I3" s="5">
        <v>1.42</v>
      </c>
      <c r="J3" s="6">
        <v>0.8</v>
      </c>
      <c r="K3" s="5">
        <v>0.36</v>
      </c>
      <c r="L3" s="5">
        <v>1</v>
      </c>
      <c r="M3" s="6">
        <v>1.07</v>
      </c>
      <c r="N3" s="7">
        <v>1.65</v>
      </c>
      <c r="O3" s="6">
        <v>0.87</v>
      </c>
      <c r="P3" s="39">
        <v>1.75</v>
      </c>
      <c r="Q3" s="7">
        <v>1.98</v>
      </c>
      <c r="R3" s="7">
        <v>1.82</v>
      </c>
      <c r="S3" s="7">
        <v>1.29</v>
      </c>
      <c r="T3" s="6">
        <v>1.78</v>
      </c>
      <c r="V3" s="59">
        <f t="shared" ref="V3:V5" si="0">AVERAGE(B3,C3,D3,E3,F3,G3,H3,I3,J3,K3,L3,M3,N3,O3,P3,Q3,R3,S3,T3)</f>
        <v>1.2421052631578948</v>
      </c>
      <c r="W3" s="12">
        <f t="shared" ref="W3:W5" si="1">STDEV(B3,C3,D3,E3,F3,G3,H3,I3,J3,K3,L3,M3,N3,O3,P3,Q3,R3,S3,T3)</f>
        <v>0.42697357382926893</v>
      </c>
      <c r="X3" s="7">
        <v>16</v>
      </c>
      <c r="Y3" s="7">
        <v>12</v>
      </c>
      <c r="Z3" s="7">
        <v>14</v>
      </c>
      <c r="AB3" s="12">
        <f t="shared" ref="AB3:AB5" si="2">W3^2</f>
        <v>0.18230643274853817</v>
      </c>
    </row>
    <row r="4" spans="1:28" s="7" customFormat="1" x14ac:dyDescent="0.25">
      <c r="A4" s="7" t="s">
        <v>80</v>
      </c>
      <c r="B4" s="57">
        <v>1.35</v>
      </c>
      <c r="C4" s="5">
        <v>0.92</v>
      </c>
      <c r="D4" s="7">
        <v>0.43</v>
      </c>
      <c r="E4" s="7">
        <v>1.1599999999999999</v>
      </c>
      <c r="F4" s="7">
        <v>1.45</v>
      </c>
      <c r="G4" s="7">
        <v>1.46</v>
      </c>
      <c r="H4" s="6">
        <v>1.72</v>
      </c>
      <c r="I4" s="7">
        <v>1.47</v>
      </c>
      <c r="J4" s="7">
        <v>0.78</v>
      </c>
      <c r="K4" s="7">
        <v>0.53</v>
      </c>
      <c r="L4" s="7">
        <v>1.26</v>
      </c>
      <c r="M4" s="7">
        <v>0.8</v>
      </c>
      <c r="N4" s="7">
        <v>1.7</v>
      </c>
      <c r="O4" s="5">
        <v>0.36</v>
      </c>
      <c r="P4" s="40">
        <v>1.75</v>
      </c>
      <c r="Q4" s="7">
        <v>2.52</v>
      </c>
      <c r="R4" s="6">
        <v>2.09</v>
      </c>
      <c r="S4" s="5">
        <v>1.1499999999999999</v>
      </c>
      <c r="T4" s="5">
        <v>1.46</v>
      </c>
      <c r="V4" s="59">
        <f t="shared" si="0"/>
        <v>1.2821052631578946</v>
      </c>
      <c r="W4" s="12">
        <f t="shared" si="1"/>
        <v>0.56235199482341258</v>
      </c>
      <c r="X4" s="7">
        <v>14</v>
      </c>
      <c r="Y4" s="7">
        <v>9</v>
      </c>
      <c r="Z4" s="7">
        <v>13</v>
      </c>
      <c r="AB4" s="12">
        <f t="shared" si="2"/>
        <v>0.31623976608187143</v>
      </c>
    </row>
    <row r="5" spans="1:28" s="1" customFormat="1" x14ac:dyDescent="0.25">
      <c r="A5" s="7" t="s">
        <v>81</v>
      </c>
      <c r="B5" s="66">
        <v>1.37</v>
      </c>
      <c r="C5" s="7">
        <v>0.97</v>
      </c>
      <c r="D5" s="5">
        <v>0.28999999999999998</v>
      </c>
      <c r="E5" s="6">
        <v>1.49</v>
      </c>
      <c r="F5" s="6">
        <v>1.52</v>
      </c>
      <c r="G5" s="5">
        <v>1.3</v>
      </c>
      <c r="H5" s="7">
        <v>1.63</v>
      </c>
      <c r="I5" s="7">
        <v>1.47</v>
      </c>
      <c r="J5" s="5">
        <v>0.54</v>
      </c>
      <c r="K5" s="6">
        <v>0.71</v>
      </c>
      <c r="L5" s="6">
        <v>1.38</v>
      </c>
      <c r="M5" s="5">
        <v>0.65</v>
      </c>
      <c r="N5" s="6">
        <v>1.72</v>
      </c>
      <c r="O5" s="7">
        <v>0.46</v>
      </c>
      <c r="P5" s="7">
        <v>1.7</v>
      </c>
      <c r="Q5" s="6">
        <v>3.07</v>
      </c>
      <c r="R5" s="7">
        <v>2.0099999999999998</v>
      </c>
      <c r="S5" s="6">
        <v>1.32</v>
      </c>
      <c r="T5" s="7">
        <v>1.68</v>
      </c>
      <c r="V5" s="59">
        <f t="shared" si="0"/>
        <v>1.3305263157894738</v>
      </c>
      <c r="W5" s="12">
        <f t="shared" si="1"/>
        <v>0.64622384910949759</v>
      </c>
      <c r="X5" s="7">
        <v>37</v>
      </c>
      <c r="Y5" s="7">
        <v>20</v>
      </c>
      <c r="Z5" s="7">
        <v>34</v>
      </c>
      <c r="AB5" s="12">
        <f t="shared" si="2"/>
        <v>0.4176052631578947</v>
      </c>
    </row>
    <row r="6" spans="1:28" s="1" customFormat="1" x14ac:dyDescent="0.25">
      <c r="B6" s="57"/>
      <c r="U6" s="57"/>
      <c r="V6" s="1" t="s">
        <v>82</v>
      </c>
    </row>
    <row r="7" spans="1:28" s="1" customFormat="1" ht="15.75" customHeight="1" x14ac:dyDescent="0.25">
      <c r="A7" s="1" t="s">
        <v>83</v>
      </c>
      <c r="B7" s="57" t="s">
        <v>84</v>
      </c>
      <c r="C7" s="1" t="s">
        <v>84</v>
      </c>
      <c r="D7" s="7" t="s">
        <v>85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85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84</v>
      </c>
      <c r="S7" s="1" t="s">
        <v>84</v>
      </c>
      <c r="T7" s="1" t="s">
        <v>84</v>
      </c>
      <c r="U7" s="57" t="s">
        <v>83</v>
      </c>
      <c r="V7" s="19">
        <f>COUNTIF(B7:T7,"TAK")</f>
        <v>17</v>
      </c>
    </row>
    <row r="8" spans="1:28" s="1" customFormat="1" x14ac:dyDescent="0.25">
      <c r="A8" s="1" t="s">
        <v>86</v>
      </c>
      <c r="B8" s="60" t="s">
        <v>85</v>
      </c>
      <c r="C8" s="20" t="s">
        <v>85</v>
      </c>
      <c r="D8" s="20" t="s">
        <v>84</v>
      </c>
      <c r="E8" s="20" t="s">
        <v>85</v>
      </c>
      <c r="F8" s="20" t="s">
        <v>85</v>
      </c>
      <c r="G8" s="20" t="s">
        <v>84</v>
      </c>
      <c r="H8" s="20" t="s">
        <v>85</v>
      </c>
      <c r="I8" s="20" t="s">
        <v>85</v>
      </c>
      <c r="J8" s="20" t="s">
        <v>85</v>
      </c>
      <c r="K8" s="20" t="s">
        <v>85</v>
      </c>
      <c r="L8" s="1" t="s">
        <v>85</v>
      </c>
      <c r="M8" s="1" t="s">
        <v>84</v>
      </c>
      <c r="N8" s="1" t="s">
        <v>85</v>
      </c>
      <c r="O8" s="1" t="s">
        <v>85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U8" s="57" t="s">
        <v>86</v>
      </c>
      <c r="V8" s="19">
        <f>COUNTIF(B8:T8,"TAK")</f>
        <v>3</v>
      </c>
    </row>
    <row r="9" spans="1:28" s="1" customFormat="1" x14ac:dyDescent="0.25">
      <c r="A9" s="1" t="s">
        <v>87</v>
      </c>
      <c r="B9" s="60" t="s">
        <v>85</v>
      </c>
      <c r="C9" s="20" t="s">
        <v>85</v>
      </c>
      <c r="D9" s="20" t="s">
        <v>85</v>
      </c>
      <c r="E9" s="20" t="s">
        <v>84</v>
      </c>
      <c r="F9" s="20" t="s">
        <v>84</v>
      </c>
      <c r="G9" s="20" t="s">
        <v>85</v>
      </c>
      <c r="H9" s="20" t="s">
        <v>84</v>
      </c>
      <c r="I9" s="20" t="s">
        <v>85</v>
      </c>
      <c r="J9" s="20" t="s">
        <v>85</v>
      </c>
      <c r="K9" s="20" t="s">
        <v>84</v>
      </c>
      <c r="L9" s="20" t="s">
        <v>84</v>
      </c>
      <c r="M9" s="20" t="s">
        <v>85</v>
      </c>
      <c r="N9" s="20" t="s">
        <v>84</v>
      </c>
      <c r="O9" s="20" t="s">
        <v>85</v>
      </c>
      <c r="P9" s="20" t="s">
        <v>84</v>
      </c>
      <c r="Q9" s="20" t="s">
        <v>84</v>
      </c>
      <c r="R9" s="20" t="s">
        <v>84</v>
      </c>
      <c r="S9" s="20" t="s">
        <v>84</v>
      </c>
      <c r="T9" s="20" t="s">
        <v>85</v>
      </c>
      <c r="U9" s="57" t="s">
        <v>87</v>
      </c>
      <c r="V9" s="19">
        <f>COUNTIF(B9:T9,"TAK")</f>
        <v>10</v>
      </c>
      <c r="W9" s="20"/>
      <c r="X9" s="20"/>
      <c r="Y9" s="20"/>
      <c r="Z9" s="20"/>
    </row>
    <row r="10" spans="1:28" s="1" customFormat="1" x14ac:dyDescent="0.25">
      <c r="A10" s="7" t="s">
        <v>88</v>
      </c>
      <c r="B10" s="60" t="s">
        <v>84</v>
      </c>
      <c r="C10" s="20" t="s">
        <v>85</v>
      </c>
      <c r="D10" s="20" t="s">
        <v>85</v>
      </c>
      <c r="E10" s="20" t="s">
        <v>84</v>
      </c>
      <c r="F10" s="20" t="s">
        <v>85</v>
      </c>
      <c r="G10" s="20" t="s">
        <v>85</v>
      </c>
      <c r="H10" s="20" t="s">
        <v>84</v>
      </c>
      <c r="I10" s="20" t="s">
        <v>85</v>
      </c>
      <c r="J10" s="20" t="s">
        <v>85</v>
      </c>
      <c r="K10" s="20" t="s">
        <v>85</v>
      </c>
      <c r="L10" s="20" t="s">
        <v>84</v>
      </c>
      <c r="M10" s="20" t="s">
        <v>85</v>
      </c>
      <c r="N10" s="20" t="s">
        <v>84</v>
      </c>
      <c r="O10" s="20" t="s">
        <v>85</v>
      </c>
      <c r="P10" s="20" t="s">
        <v>84</v>
      </c>
      <c r="Q10" s="20" t="s">
        <v>84</v>
      </c>
      <c r="R10" s="20" t="s">
        <v>84</v>
      </c>
      <c r="S10" s="20" t="s">
        <v>85</v>
      </c>
      <c r="T10" s="20" t="s">
        <v>85</v>
      </c>
      <c r="U10" s="60" t="s">
        <v>88</v>
      </c>
      <c r="V10" s="19">
        <f>COUNTIF(B10:T10,"TAK")</f>
        <v>8</v>
      </c>
      <c r="W10" s="20"/>
      <c r="X10" s="20"/>
      <c r="Y10" s="20"/>
      <c r="Z10" s="20"/>
    </row>
    <row r="12" spans="1:28" x14ac:dyDescent="0.25">
      <c r="X12">
        <v>19</v>
      </c>
    </row>
    <row r="13" spans="1:28" s="1" customFormat="1" x14ac:dyDescent="0.25">
      <c r="A13" s="7" t="s">
        <v>167</v>
      </c>
      <c r="B13" s="57"/>
      <c r="U13" s="57" t="s">
        <v>174</v>
      </c>
      <c r="W13" s="1" t="s">
        <v>175</v>
      </c>
      <c r="Y13" s="1" t="s">
        <v>176</v>
      </c>
    </row>
    <row r="14" spans="1:28" s="1" customFormat="1" x14ac:dyDescent="0.25">
      <c r="A14" s="7" t="s">
        <v>168</v>
      </c>
      <c r="B14" s="55">
        <f t="shared" ref="B14:T14" si="3">B2-B3</f>
        <v>0.1399999999999999</v>
      </c>
      <c r="C14" s="15">
        <f t="shared" si="3"/>
        <v>5.0000000000000044E-2</v>
      </c>
      <c r="D14" s="15">
        <f t="shared" si="3"/>
        <v>0.33000000000000007</v>
      </c>
      <c r="E14" s="15">
        <f t="shared" si="3"/>
        <v>-3.0000000000000027E-2</v>
      </c>
      <c r="F14" s="15">
        <f t="shared" si="3"/>
        <v>0.16000000000000014</v>
      </c>
      <c r="G14" s="15">
        <f t="shared" si="3"/>
        <v>9.000000000000008E-2</v>
      </c>
      <c r="H14" s="15">
        <f t="shared" si="3"/>
        <v>-4.0000000000000036E-2</v>
      </c>
      <c r="I14" s="15">
        <f t="shared" si="3"/>
        <v>0.12000000000000011</v>
      </c>
      <c r="J14" s="15">
        <f t="shared" si="3"/>
        <v>-8.0000000000000071E-2</v>
      </c>
      <c r="K14" s="15">
        <f t="shared" si="3"/>
        <v>0.06</v>
      </c>
      <c r="L14" s="15">
        <f t="shared" si="3"/>
        <v>0.12000000000000011</v>
      </c>
      <c r="M14" s="15">
        <f t="shared" si="3"/>
        <v>-0.22000000000000008</v>
      </c>
      <c r="N14" s="15">
        <f t="shared" si="3"/>
        <v>-0.12999999999999989</v>
      </c>
      <c r="O14" s="15">
        <f t="shared" si="3"/>
        <v>-0.28000000000000003</v>
      </c>
      <c r="P14" s="15">
        <f t="shared" si="3"/>
        <v>-0.24</v>
      </c>
      <c r="Q14" s="15">
        <f t="shared" si="3"/>
        <v>-0.24</v>
      </c>
      <c r="R14" s="15">
        <f t="shared" si="3"/>
        <v>-0.25</v>
      </c>
      <c r="S14" s="15">
        <f t="shared" si="3"/>
        <v>-6.0000000000000053E-2</v>
      </c>
      <c r="T14" s="15">
        <f t="shared" si="3"/>
        <v>0</v>
      </c>
      <c r="U14" s="55">
        <f t="shared" ref="U14:U19" si="4">AVERAGE(B14:T14)</f>
        <v>-2.6315789473684192E-2</v>
      </c>
      <c r="V14" s="15"/>
      <c r="W14" s="1">
        <f t="shared" ref="W14:W19" si="5">_xlfn.STDEV.S(B14:T14)</f>
        <v>0.1696142855067144</v>
      </c>
      <c r="Y14" s="1">
        <f>(U14/W14)*SQRT($X$12)</f>
        <v>-0.67628659102973943</v>
      </c>
      <c r="AA14" s="7" t="s">
        <v>180</v>
      </c>
    </row>
    <row r="15" spans="1:28" s="1" customFormat="1" x14ac:dyDescent="0.25">
      <c r="A15" s="7" t="s">
        <v>169</v>
      </c>
      <c r="B15" s="55">
        <f t="shared" ref="B15:T15" si="6">B2-B4</f>
        <v>-0.1100000000000001</v>
      </c>
      <c r="C15" s="15">
        <f t="shared" si="6"/>
        <v>7.999999999999996E-2</v>
      </c>
      <c r="D15" s="15">
        <f t="shared" si="6"/>
        <v>0.59000000000000008</v>
      </c>
      <c r="E15" s="15">
        <f t="shared" si="6"/>
        <v>-2.0000000000000018E-2</v>
      </c>
      <c r="F15" s="15">
        <f t="shared" si="6"/>
        <v>-0.12999999999999989</v>
      </c>
      <c r="G15" s="15">
        <f t="shared" si="6"/>
        <v>1.0000000000000009E-2</v>
      </c>
      <c r="H15" s="15">
        <f t="shared" si="6"/>
        <v>-0.39999999999999991</v>
      </c>
      <c r="I15" s="15">
        <f t="shared" si="6"/>
        <v>7.0000000000000062E-2</v>
      </c>
      <c r="J15" s="15">
        <f t="shared" si="6"/>
        <v>-6.0000000000000053E-2</v>
      </c>
      <c r="K15" s="15">
        <f t="shared" si="6"/>
        <v>-0.11000000000000004</v>
      </c>
      <c r="L15" s="15">
        <f t="shared" si="6"/>
        <v>-0.1399999999999999</v>
      </c>
      <c r="M15" s="15">
        <f t="shared" si="6"/>
        <v>4.9999999999999933E-2</v>
      </c>
      <c r="N15" s="15">
        <f t="shared" si="6"/>
        <v>-0.17999999999999994</v>
      </c>
      <c r="O15" s="15">
        <f t="shared" si="6"/>
        <v>0.22999999999999998</v>
      </c>
      <c r="P15" s="15">
        <f t="shared" si="6"/>
        <v>-0.24</v>
      </c>
      <c r="Q15" s="15">
        <f t="shared" si="6"/>
        <v>-0.78</v>
      </c>
      <c r="R15" s="15">
        <f t="shared" si="6"/>
        <v>-0.5199999999999998</v>
      </c>
      <c r="S15" s="15">
        <f t="shared" si="6"/>
        <v>8.0000000000000071E-2</v>
      </c>
      <c r="T15" s="15">
        <f t="shared" si="6"/>
        <v>0.32000000000000006</v>
      </c>
      <c r="U15" s="55">
        <f t="shared" si="4"/>
        <v>-6.6315789473684189E-2</v>
      </c>
      <c r="V15" s="15"/>
      <c r="W15" s="1">
        <f t="shared" si="5"/>
        <v>0.30126050975333973</v>
      </c>
      <c r="Y15" s="1">
        <f t="shared" ref="Y15:Y19" si="7">(U15/W15)*SQRT($X$12)</f>
        <v>-0.9595144910084028</v>
      </c>
      <c r="AA15" s="7" t="s">
        <v>180</v>
      </c>
    </row>
    <row r="16" spans="1:28" s="1" customFormat="1" x14ac:dyDescent="0.25">
      <c r="A16" s="7" t="s">
        <v>170</v>
      </c>
      <c r="B16" s="55">
        <f t="shared" ref="B16:T16" si="8">B2-B5</f>
        <v>-0.13000000000000012</v>
      </c>
      <c r="C16" s="15">
        <f t="shared" si="8"/>
        <v>3.0000000000000027E-2</v>
      </c>
      <c r="D16" s="15">
        <f t="shared" si="8"/>
        <v>0.73</v>
      </c>
      <c r="E16" s="15">
        <f t="shared" si="8"/>
        <v>-0.35000000000000009</v>
      </c>
      <c r="F16" s="15">
        <f t="shared" si="8"/>
        <v>-0.19999999999999996</v>
      </c>
      <c r="G16" s="15">
        <f t="shared" si="8"/>
        <v>0.16999999999999993</v>
      </c>
      <c r="H16" s="15">
        <f t="shared" si="8"/>
        <v>-0.30999999999999983</v>
      </c>
      <c r="I16" s="15">
        <f t="shared" si="8"/>
        <v>7.0000000000000062E-2</v>
      </c>
      <c r="J16" s="15">
        <f t="shared" si="8"/>
        <v>0.17999999999999994</v>
      </c>
      <c r="K16" s="15">
        <f t="shared" si="8"/>
        <v>-0.28999999999999998</v>
      </c>
      <c r="L16" s="15">
        <f t="shared" si="8"/>
        <v>-0.25999999999999979</v>
      </c>
      <c r="M16" s="15">
        <f t="shared" si="8"/>
        <v>0.19999999999999996</v>
      </c>
      <c r="N16" s="15">
        <f t="shared" si="8"/>
        <v>-0.19999999999999996</v>
      </c>
      <c r="O16" s="15">
        <f t="shared" si="8"/>
        <v>0.12999999999999995</v>
      </c>
      <c r="P16" s="15">
        <f t="shared" si="8"/>
        <v>-0.18999999999999995</v>
      </c>
      <c r="Q16" s="15">
        <f t="shared" si="8"/>
        <v>-1.3299999999999998</v>
      </c>
      <c r="R16" s="15">
        <f t="shared" si="8"/>
        <v>-0.43999999999999972</v>
      </c>
      <c r="S16" s="15">
        <f t="shared" si="8"/>
        <v>-9.000000000000008E-2</v>
      </c>
      <c r="T16" s="15">
        <f t="shared" si="8"/>
        <v>0.10000000000000009</v>
      </c>
      <c r="U16" s="55">
        <f t="shared" si="4"/>
        <v>-0.11473684210526312</v>
      </c>
      <c r="V16" s="15"/>
      <c r="W16" s="1">
        <f t="shared" si="5"/>
        <v>0.40074054256606023</v>
      </c>
      <c r="Y16" s="1">
        <f t="shared" si="7"/>
        <v>-1.2480052470742489</v>
      </c>
      <c r="AA16" s="7" t="s">
        <v>180</v>
      </c>
    </row>
    <row r="17" spans="1:27" s="1" customFormat="1" x14ac:dyDescent="0.25">
      <c r="A17" s="7" t="s">
        <v>171</v>
      </c>
      <c r="B17" s="55">
        <f t="shared" ref="B17:T17" si="9">B3-B4</f>
        <v>-0.25</v>
      </c>
      <c r="C17" s="15">
        <f t="shared" si="9"/>
        <v>2.9999999999999916E-2</v>
      </c>
      <c r="D17" s="15">
        <f t="shared" si="9"/>
        <v>0.25999999999999995</v>
      </c>
      <c r="E17" s="15">
        <f t="shared" si="9"/>
        <v>1.0000000000000009E-2</v>
      </c>
      <c r="F17" s="15">
        <f t="shared" si="9"/>
        <v>-0.29000000000000004</v>
      </c>
      <c r="G17" s="15">
        <f t="shared" si="9"/>
        <v>-8.0000000000000071E-2</v>
      </c>
      <c r="H17" s="15">
        <f t="shared" si="9"/>
        <v>-0.35999999999999988</v>
      </c>
      <c r="I17" s="15">
        <f t="shared" si="9"/>
        <v>-5.0000000000000044E-2</v>
      </c>
      <c r="J17" s="15">
        <f t="shared" si="9"/>
        <v>2.0000000000000018E-2</v>
      </c>
      <c r="K17" s="15">
        <f t="shared" si="9"/>
        <v>-0.17000000000000004</v>
      </c>
      <c r="L17" s="15">
        <f t="shared" si="9"/>
        <v>-0.26</v>
      </c>
      <c r="M17" s="15">
        <f t="shared" si="9"/>
        <v>0.27</v>
      </c>
      <c r="N17" s="15">
        <f t="shared" si="9"/>
        <v>-5.0000000000000044E-2</v>
      </c>
      <c r="O17" s="15">
        <f t="shared" si="9"/>
        <v>0.51</v>
      </c>
      <c r="P17" s="15">
        <f t="shared" si="9"/>
        <v>0</v>
      </c>
      <c r="Q17" s="15">
        <f t="shared" si="9"/>
        <v>-0.54</v>
      </c>
      <c r="R17" s="15">
        <f t="shared" si="9"/>
        <v>-0.2699999999999998</v>
      </c>
      <c r="S17" s="15">
        <f t="shared" si="9"/>
        <v>0.14000000000000012</v>
      </c>
      <c r="T17" s="15">
        <f t="shared" si="9"/>
        <v>0.32000000000000006</v>
      </c>
      <c r="U17" s="55">
        <f t="shared" si="4"/>
        <v>-3.9999999999999987E-2</v>
      </c>
      <c r="V17" s="15"/>
      <c r="W17" s="1">
        <f t="shared" si="5"/>
        <v>0.26269965951845298</v>
      </c>
      <c r="Y17" s="1">
        <f t="shared" si="7"/>
        <v>-0.66370835067404987</v>
      </c>
      <c r="AA17" s="7" t="s">
        <v>180</v>
      </c>
    </row>
    <row r="18" spans="1:27" s="1" customFormat="1" x14ac:dyDescent="0.25">
      <c r="A18" s="7" t="s">
        <v>172</v>
      </c>
      <c r="B18" s="55">
        <f t="shared" ref="B18:T18" si="10">B3-B5</f>
        <v>-0.27</v>
      </c>
      <c r="C18" s="15">
        <f t="shared" si="10"/>
        <v>-2.0000000000000018E-2</v>
      </c>
      <c r="D18" s="15">
        <f t="shared" si="10"/>
        <v>0.39999999999999997</v>
      </c>
      <c r="E18" s="15">
        <f t="shared" si="10"/>
        <v>-0.32000000000000006</v>
      </c>
      <c r="F18" s="15">
        <f t="shared" si="10"/>
        <v>-0.3600000000000001</v>
      </c>
      <c r="G18" s="15">
        <f t="shared" si="10"/>
        <v>7.9999999999999849E-2</v>
      </c>
      <c r="H18" s="15">
        <f t="shared" si="10"/>
        <v>-0.2699999999999998</v>
      </c>
      <c r="I18" s="15">
        <f t="shared" si="10"/>
        <v>-5.0000000000000044E-2</v>
      </c>
      <c r="J18" s="15">
        <f t="shared" si="10"/>
        <v>0.26</v>
      </c>
      <c r="K18" s="15">
        <f t="shared" si="10"/>
        <v>-0.35</v>
      </c>
      <c r="L18" s="15">
        <f t="shared" si="10"/>
        <v>-0.37999999999999989</v>
      </c>
      <c r="M18" s="15">
        <f t="shared" si="10"/>
        <v>0.42000000000000004</v>
      </c>
      <c r="N18" s="15">
        <f t="shared" si="10"/>
        <v>-7.0000000000000062E-2</v>
      </c>
      <c r="O18" s="15">
        <f t="shared" si="10"/>
        <v>0.41</v>
      </c>
      <c r="P18" s="15">
        <f t="shared" si="10"/>
        <v>5.0000000000000044E-2</v>
      </c>
      <c r="Q18" s="15">
        <f t="shared" si="10"/>
        <v>-1.0899999999999999</v>
      </c>
      <c r="R18" s="15">
        <f t="shared" si="10"/>
        <v>-0.18999999999999972</v>
      </c>
      <c r="S18" s="15">
        <f t="shared" si="10"/>
        <v>-3.0000000000000027E-2</v>
      </c>
      <c r="T18" s="15">
        <f t="shared" si="10"/>
        <v>0.10000000000000009</v>
      </c>
      <c r="U18" s="55">
        <f t="shared" si="4"/>
        <v>-8.8421052631578928E-2</v>
      </c>
      <c r="V18" s="15"/>
      <c r="W18" s="1">
        <f t="shared" si="5"/>
        <v>0.35901505938539269</v>
      </c>
      <c r="Y18" s="1">
        <f t="shared" si="7"/>
        <v>-1.0735439164093887</v>
      </c>
      <c r="AA18" s="7" t="s">
        <v>180</v>
      </c>
    </row>
    <row r="19" spans="1:27" s="1" customFormat="1" x14ac:dyDescent="0.25">
      <c r="A19" s="7" t="s">
        <v>173</v>
      </c>
      <c r="B19" s="55">
        <f t="shared" ref="B19:T19" si="11">B4-B5</f>
        <v>-2.0000000000000018E-2</v>
      </c>
      <c r="C19" s="15">
        <f t="shared" si="11"/>
        <v>-4.9999999999999933E-2</v>
      </c>
      <c r="D19" s="15">
        <f t="shared" si="11"/>
        <v>0.14000000000000001</v>
      </c>
      <c r="E19" s="15">
        <f t="shared" si="11"/>
        <v>-0.33000000000000007</v>
      </c>
      <c r="F19" s="15">
        <f t="shared" si="11"/>
        <v>-7.0000000000000062E-2</v>
      </c>
      <c r="G19" s="15">
        <f t="shared" si="11"/>
        <v>0.15999999999999992</v>
      </c>
      <c r="H19" s="15">
        <f t="shared" si="11"/>
        <v>9.000000000000008E-2</v>
      </c>
      <c r="I19" s="15">
        <f t="shared" si="11"/>
        <v>0</v>
      </c>
      <c r="J19" s="15">
        <f t="shared" si="11"/>
        <v>0.24</v>
      </c>
      <c r="K19" s="15">
        <f t="shared" si="11"/>
        <v>-0.17999999999999994</v>
      </c>
      <c r="L19" s="15">
        <f t="shared" si="11"/>
        <v>-0.11999999999999988</v>
      </c>
      <c r="M19" s="15">
        <f t="shared" si="11"/>
        <v>0.15000000000000002</v>
      </c>
      <c r="N19" s="15">
        <f t="shared" si="11"/>
        <v>-2.0000000000000018E-2</v>
      </c>
      <c r="O19" s="15">
        <f t="shared" si="11"/>
        <v>-0.10000000000000003</v>
      </c>
      <c r="P19" s="15">
        <f t="shared" si="11"/>
        <v>5.0000000000000044E-2</v>
      </c>
      <c r="Q19" s="15">
        <f t="shared" si="11"/>
        <v>-0.54999999999999982</v>
      </c>
      <c r="R19" s="15">
        <f t="shared" si="11"/>
        <v>8.0000000000000071E-2</v>
      </c>
      <c r="S19" s="15">
        <f t="shared" si="11"/>
        <v>-0.17000000000000015</v>
      </c>
      <c r="T19" s="15">
        <f t="shared" si="11"/>
        <v>-0.21999999999999997</v>
      </c>
      <c r="U19" s="55">
        <f t="shared" si="4"/>
        <v>-4.8421052631578934E-2</v>
      </c>
      <c r="V19" s="15"/>
      <c r="W19" s="1">
        <f t="shared" si="5"/>
        <v>0.19024145937596534</v>
      </c>
      <c r="Y19" s="1">
        <f t="shared" si="7"/>
        <v>-1.1094452063879716</v>
      </c>
      <c r="AA19" s="7" t="s">
        <v>180</v>
      </c>
    </row>
    <row r="24" spans="1:27" x14ac:dyDescent="0.25">
      <c r="C24" t="s">
        <v>154</v>
      </c>
    </row>
    <row r="25" spans="1:27" x14ac:dyDescent="0.25">
      <c r="C25" t="s">
        <v>204</v>
      </c>
    </row>
    <row r="26" spans="1:27" ht="15.75" thickBot="1" x14ac:dyDescent="0.3"/>
    <row r="27" spans="1:27" x14ac:dyDescent="0.25">
      <c r="C27" s="68"/>
      <c r="D27" s="68" t="s">
        <v>78</v>
      </c>
      <c r="E27" s="68" t="s">
        <v>79</v>
      </c>
      <c r="F27" s="68" t="s">
        <v>78</v>
      </c>
      <c r="G27" s="68" t="s">
        <v>80</v>
      </c>
      <c r="H27" s="68" t="s">
        <v>78</v>
      </c>
      <c r="I27" s="68" t="s">
        <v>81</v>
      </c>
      <c r="J27" s="68" t="s">
        <v>79</v>
      </c>
      <c r="K27" s="68" t="s">
        <v>80</v>
      </c>
      <c r="L27" s="68" t="s">
        <v>79</v>
      </c>
      <c r="M27" s="68" t="s">
        <v>81</v>
      </c>
      <c r="N27" s="68" t="s">
        <v>80</v>
      </c>
      <c r="O27" s="68" t="s">
        <v>81</v>
      </c>
    </row>
    <row r="28" spans="1:27" x14ac:dyDescent="0.25">
      <c r="C28" s="22" t="s">
        <v>185</v>
      </c>
      <c r="D28" s="22">
        <v>1.2157894736842105</v>
      </c>
      <c r="E28" s="22">
        <v>1.2421052631578948</v>
      </c>
      <c r="F28" s="22">
        <v>1.2157894736842105</v>
      </c>
      <c r="G28" s="22">
        <v>1.2821052631578946</v>
      </c>
      <c r="H28" s="22">
        <v>1.2157894736842105</v>
      </c>
      <c r="I28" s="22">
        <v>1.3305263157894738</v>
      </c>
      <c r="J28" s="22">
        <v>1.2421052631578948</v>
      </c>
      <c r="K28" s="22">
        <v>1.2821052631578946</v>
      </c>
      <c r="L28" s="22">
        <v>1.2421052631578948</v>
      </c>
      <c r="M28" s="22">
        <v>1.3305263157894738</v>
      </c>
      <c r="N28" s="22">
        <v>1.2821052631578946</v>
      </c>
      <c r="O28" s="22">
        <v>1.3305263157894738</v>
      </c>
    </row>
    <row r="29" spans="1:27" x14ac:dyDescent="0.25">
      <c r="C29" s="22" t="s">
        <v>197</v>
      </c>
      <c r="D29" s="22">
        <v>0.14412573099415166</v>
      </c>
      <c r="E29" s="22">
        <v>0.18230643274853817</v>
      </c>
      <c r="F29" s="22">
        <v>0.14412573099415166</v>
      </c>
      <c r="G29" s="22">
        <v>0.31623976608187143</v>
      </c>
      <c r="H29" s="22">
        <v>0.14412573099415166</v>
      </c>
      <c r="I29" s="22">
        <v>0.4176052631578947</v>
      </c>
      <c r="J29" s="22">
        <v>0.18230643274853817</v>
      </c>
      <c r="K29" s="22">
        <v>0.31623976608187143</v>
      </c>
      <c r="L29" s="22">
        <v>0.18230643274853817</v>
      </c>
      <c r="M29" s="22">
        <v>0.4176052631578947</v>
      </c>
      <c r="N29" s="22">
        <v>0.31623976608187143</v>
      </c>
      <c r="O29" s="22">
        <v>0.4176052631578947</v>
      </c>
    </row>
    <row r="30" spans="1:27" x14ac:dyDescent="0.25">
      <c r="C30" s="22" t="s">
        <v>187</v>
      </c>
      <c r="D30" s="22">
        <v>19</v>
      </c>
      <c r="E30" s="22">
        <v>19</v>
      </c>
      <c r="F30" s="22">
        <v>19</v>
      </c>
      <c r="G30" s="22">
        <v>19</v>
      </c>
      <c r="H30" s="22">
        <v>19</v>
      </c>
      <c r="I30" s="22">
        <v>19</v>
      </c>
      <c r="J30" s="22">
        <v>19</v>
      </c>
      <c r="K30" s="22">
        <v>19</v>
      </c>
      <c r="L30" s="22">
        <v>19</v>
      </c>
      <c r="M30" s="22">
        <v>19</v>
      </c>
      <c r="N30" s="22">
        <v>19</v>
      </c>
      <c r="O30" s="22">
        <v>19</v>
      </c>
    </row>
    <row r="31" spans="1:27" x14ac:dyDescent="0.25">
      <c r="C31" s="22" t="s">
        <v>205</v>
      </c>
      <c r="D31" s="22">
        <v>0.91817049142006024</v>
      </c>
      <c r="E31" s="22"/>
      <c r="F31" s="22">
        <v>0.86562920070626681</v>
      </c>
      <c r="G31" s="22"/>
      <c r="H31" s="22">
        <v>0.81754201026531059</v>
      </c>
      <c r="I31" s="22"/>
      <c r="J31" s="22">
        <v>0.89445689008847973</v>
      </c>
      <c r="K31" s="22"/>
      <c r="L31" s="22">
        <v>0.85354272735149661</v>
      </c>
      <c r="M31" s="22"/>
      <c r="N31" s="22">
        <v>0.959883183763373</v>
      </c>
      <c r="O31" s="22"/>
    </row>
    <row r="32" spans="1:27" x14ac:dyDescent="0.25">
      <c r="C32" s="22" t="s">
        <v>188</v>
      </c>
      <c r="D32" s="22">
        <v>0</v>
      </c>
      <c r="E32" s="22"/>
      <c r="F32" s="22">
        <v>0</v>
      </c>
      <c r="G32" s="22"/>
      <c r="H32" s="22">
        <v>0</v>
      </c>
      <c r="I32" s="22"/>
      <c r="J32" s="22">
        <v>0</v>
      </c>
      <c r="K32" s="22"/>
      <c r="L32" s="22">
        <v>0</v>
      </c>
      <c r="M32" s="22"/>
      <c r="N32" s="22">
        <v>0</v>
      </c>
      <c r="O32" s="22"/>
    </row>
    <row r="33" spans="2:21" x14ac:dyDescent="0.25">
      <c r="C33" s="22" t="s">
        <v>198</v>
      </c>
      <c r="D33" s="22">
        <v>18</v>
      </c>
      <c r="E33" s="22"/>
      <c r="F33" s="22">
        <v>18</v>
      </c>
      <c r="G33" s="22"/>
      <c r="H33" s="22">
        <v>18</v>
      </c>
      <c r="I33" s="22"/>
      <c r="J33" s="22">
        <v>18</v>
      </c>
      <c r="K33" s="22"/>
      <c r="L33" s="22">
        <v>18</v>
      </c>
      <c r="M33" s="22"/>
      <c r="N33" s="22">
        <v>18</v>
      </c>
      <c r="O33" s="22"/>
    </row>
    <row r="34" spans="2:21" x14ac:dyDescent="0.25">
      <c r="C34" s="22" t="s">
        <v>199</v>
      </c>
      <c r="D34" s="22">
        <v>-0.67628659102973943</v>
      </c>
      <c r="E34" s="22"/>
      <c r="F34" s="22">
        <v>-0.9595144910084028</v>
      </c>
      <c r="G34" s="22"/>
      <c r="H34" s="22">
        <v>-1.2480052470742489</v>
      </c>
      <c r="I34" s="22"/>
      <c r="J34" s="22">
        <v>-0.66370835067404987</v>
      </c>
      <c r="K34" s="22"/>
      <c r="L34" s="22">
        <v>-1.0735439164093887</v>
      </c>
      <c r="M34" s="22"/>
      <c r="N34" s="22">
        <v>-1.1094452063879716</v>
      </c>
      <c r="O34" s="22"/>
    </row>
    <row r="35" spans="2:21" s="112" customFormat="1" x14ac:dyDescent="0.25">
      <c r="B35" s="111"/>
      <c r="C35" s="117" t="s">
        <v>200</v>
      </c>
      <c r="D35" s="117">
        <v>0.25372812375666343</v>
      </c>
      <c r="E35" s="117"/>
      <c r="F35" s="117">
        <v>0.17500599403105416</v>
      </c>
      <c r="G35" s="117"/>
      <c r="H35" s="117">
        <v>0.11401019289484282</v>
      </c>
      <c r="I35" s="117"/>
      <c r="J35" s="117">
        <v>0.25764436794516909</v>
      </c>
      <c r="K35" s="117"/>
      <c r="L35" s="117">
        <v>0.14860446529183155</v>
      </c>
      <c r="M35" s="117"/>
      <c r="N35" s="117">
        <v>0.14092055255184072</v>
      </c>
      <c r="O35" s="117"/>
      <c r="U35" s="111"/>
    </row>
    <row r="36" spans="2:21" x14ac:dyDescent="0.25">
      <c r="C36" s="22" t="s">
        <v>201</v>
      </c>
      <c r="D36" s="22">
        <v>1.7340636066175394</v>
      </c>
      <c r="E36" s="22"/>
      <c r="F36" s="22">
        <v>1.7340636066175394</v>
      </c>
      <c r="G36" s="22"/>
      <c r="H36" s="22">
        <v>1.7340636066175394</v>
      </c>
      <c r="I36" s="22"/>
      <c r="J36" s="22">
        <v>1.7340636066175394</v>
      </c>
      <c r="K36" s="22"/>
      <c r="L36" s="22">
        <v>1.7340636066175394</v>
      </c>
      <c r="M36" s="22"/>
      <c r="N36" s="22">
        <v>1.7340636066175394</v>
      </c>
      <c r="O36" s="22"/>
    </row>
    <row r="37" spans="2:21" s="112" customFormat="1" x14ac:dyDescent="0.25">
      <c r="B37" s="111"/>
      <c r="C37" s="117" t="s">
        <v>202</v>
      </c>
      <c r="D37" s="117">
        <v>0.50745624751332685</v>
      </c>
      <c r="E37" s="117"/>
      <c r="F37" s="117">
        <v>0.35001198806210831</v>
      </c>
      <c r="G37" s="117"/>
      <c r="H37" s="117">
        <v>0.22802038578968564</v>
      </c>
      <c r="I37" s="117"/>
      <c r="J37" s="117">
        <v>0.51528873589033819</v>
      </c>
      <c r="K37" s="117"/>
      <c r="L37" s="117">
        <v>0.2972089305836631</v>
      </c>
      <c r="M37" s="117"/>
      <c r="N37" s="117">
        <v>0.28184110510368143</v>
      </c>
      <c r="O37" s="117"/>
      <c r="U37" s="111"/>
    </row>
    <row r="38" spans="2:21" ht="15.75" thickBot="1" x14ac:dyDescent="0.3">
      <c r="C38" s="67" t="s">
        <v>203</v>
      </c>
      <c r="D38" s="67">
        <v>2.1009220402410378</v>
      </c>
      <c r="E38" s="67"/>
      <c r="F38" s="67">
        <v>2.1009220402410378</v>
      </c>
      <c r="G38" s="67"/>
      <c r="H38" s="67">
        <v>2.1009220402410378</v>
      </c>
      <c r="I38" s="67"/>
      <c r="J38" s="67">
        <v>2.1009220402410378</v>
      </c>
      <c r="K38" s="67"/>
      <c r="L38" s="67">
        <v>2.1009220402410378</v>
      </c>
      <c r="M38" s="67"/>
      <c r="N38" s="67">
        <v>2.1009220402410378</v>
      </c>
      <c r="O38" s="67"/>
    </row>
    <row r="41" spans="2:21" x14ac:dyDescent="0.25">
      <c r="C41" t="s">
        <v>204</v>
      </c>
    </row>
    <row r="42" spans="2:21" ht="15.75" thickBot="1" x14ac:dyDescent="0.3"/>
    <row r="43" spans="2:21" x14ac:dyDescent="0.25">
      <c r="C43" s="68"/>
      <c r="D43" s="68" t="s">
        <v>78</v>
      </c>
      <c r="E43" s="68" t="s">
        <v>80</v>
      </c>
    </row>
    <row r="44" spans="2:21" x14ac:dyDescent="0.25">
      <c r="C44" s="22" t="s">
        <v>185</v>
      </c>
      <c r="D44" s="22">
        <v>1.2157894736842105</v>
      </c>
      <c r="E44" s="22">
        <v>1.2821052631578946</v>
      </c>
    </row>
    <row r="45" spans="2:21" x14ac:dyDescent="0.25">
      <c r="C45" s="22" t="s">
        <v>197</v>
      </c>
      <c r="D45" s="22">
        <v>0.14412573099415166</v>
      </c>
      <c r="E45" s="22">
        <v>0.31623976608187143</v>
      </c>
    </row>
    <row r="46" spans="2:21" x14ac:dyDescent="0.25">
      <c r="C46" s="22" t="s">
        <v>187</v>
      </c>
      <c r="D46" s="22">
        <v>19</v>
      </c>
      <c r="E46" s="22">
        <v>19</v>
      </c>
    </row>
    <row r="47" spans="2:21" x14ac:dyDescent="0.25">
      <c r="C47" s="22" t="s">
        <v>205</v>
      </c>
      <c r="D47" s="22">
        <v>0.86562920070626681</v>
      </c>
      <c r="E47" s="22"/>
      <c r="K47" s="69"/>
      <c r="L47" s="69"/>
      <c r="M47" s="69"/>
      <c r="N47" s="69"/>
      <c r="O47" s="69"/>
      <c r="P47" s="69"/>
      <c r="Q47" s="69"/>
      <c r="R47" s="69"/>
    </row>
    <row r="48" spans="2:21" x14ac:dyDescent="0.25">
      <c r="C48" s="22" t="s">
        <v>188</v>
      </c>
      <c r="D48" s="22">
        <v>0</v>
      </c>
      <c r="E48" s="22"/>
    </row>
    <row r="49" spans="3:5" x14ac:dyDescent="0.25">
      <c r="C49" s="22" t="s">
        <v>198</v>
      </c>
      <c r="D49" s="22">
        <v>18</v>
      </c>
      <c r="E49" s="22"/>
    </row>
    <row r="50" spans="3:5" x14ac:dyDescent="0.25">
      <c r="C50" s="22" t="s">
        <v>199</v>
      </c>
      <c r="D50" s="22">
        <v>-0.9595144910084028</v>
      </c>
      <c r="E50" s="22"/>
    </row>
    <row r="51" spans="3:5" x14ac:dyDescent="0.25">
      <c r="C51" s="22" t="s">
        <v>200</v>
      </c>
      <c r="D51" s="22">
        <v>0.17500599403105416</v>
      </c>
      <c r="E51" s="22"/>
    </row>
    <row r="52" spans="3:5" x14ac:dyDescent="0.25">
      <c r="C52" s="22" t="s">
        <v>201</v>
      </c>
      <c r="D52" s="22">
        <v>1.7340636066175394</v>
      </c>
      <c r="E52" s="22"/>
    </row>
    <row r="53" spans="3:5" x14ac:dyDescent="0.25">
      <c r="C53" s="22" t="s">
        <v>202</v>
      </c>
      <c r="D53" s="22">
        <v>0.35001198806210831</v>
      </c>
      <c r="E53" s="22"/>
    </row>
    <row r="54" spans="3:5" ht="15.75" thickBot="1" x14ac:dyDescent="0.3">
      <c r="C54" s="67" t="s">
        <v>203</v>
      </c>
      <c r="D54" s="67">
        <v>2.1009220402410378</v>
      </c>
      <c r="E54" s="67"/>
    </row>
    <row r="57" spans="3:5" x14ac:dyDescent="0.25">
      <c r="C57" t="s">
        <v>204</v>
      </c>
    </row>
    <row r="58" spans="3:5" ht="15.75" thickBot="1" x14ac:dyDescent="0.3"/>
    <row r="59" spans="3:5" x14ac:dyDescent="0.25">
      <c r="C59" s="68"/>
      <c r="D59" s="68" t="s">
        <v>78</v>
      </c>
      <c r="E59" s="68" t="s">
        <v>81</v>
      </c>
    </row>
    <row r="60" spans="3:5" x14ac:dyDescent="0.25">
      <c r="C60" s="22" t="s">
        <v>185</v>
      </c>
      <c r="D60" s="22">
        <v>1.2157894736842105</v>
      </c>
      <c r="E60" s="22">
        <v>1.3305263157894738</v>
      </c>
    </row>
    <row r="61" spans="3:5" x14ac:dyDescent="0.25">
      <c r="C61" s="22" t="s">
        <v>197</v>
      </c>
      <c r="D61" s="22">
        <v>0.14412573099415166</v>
      </c>
      <c r="E61" s="22">
        <v>0.4176052631578947</v>
      </c>
    </row>
    <row r="62" spans="3:5" x14ac:dyDescent="0.25">
      <c r="C62" s="22" t="s">
        <v>187</v>
      </c>
      <c r="D62" s="22">
        <v>19</v>
      </c>
      <c r="E62" s="22">
        <v>19</v>
      </c>
    </row>
    <row r="63" spans="3:5" x14ac:dyDescent="0.25">
      <c r="C63" s="22" t="s">
        <v>205</v>
      </c>
      <c r="D63" s="22">
        <v>0.81754201026531059</v>
      </c>
      <c r="E63" s="22"/>
    </row>
    <row r="64" spans="3:5" x14ac:dyDescent="0.25">
      <c r="C64" s="22" t="s">
        <v>188</v>
      </c>
      <c r="D64" s="22">
        <v>0</v>
      </c>
      <c r="E64" s="22"/>
    </row>
    <row r="65" spans="3:5" x14ac:dyDescent="0.25">
      <c r="C65" s="22" t="s">
        <v>198</v>
      </c>
      <c r="D65" s="22">
        <v>18</v>
      </c>
      <c r="E65" s="22"/>
    </row>
    <row r="66" spans="3:5" x14ac:dyDescent="0.25">
      <c r="C66" s="22" t="s">
        <v>199</v>
      </c>
      <c r="D66" s="22">
        <v>-1.2480052470742489</v>
      </c>
      <c r="E66" s="22"/>
    </row>
    <row r="67" spans="3:5" x14ac:dyDescent="0.25">
      <c r="C67" s="22" t="s">
        <v>200</v>
      </c>
      <c r="D67" s="22">
        <v>0.11401019289484282</v>
      </c>
      <c r="E67" s="22"/>
    </row>
    <row r="68" spans="3:5" x14ac:dyDescent="0.25">
      <c r="C68" s="22" t="s">
        <v>201</v>
      </c>
      <c r="D68" s="22">
        <v>1.7340636066175394</v>
      </c>
      <c r="E68" s="22"/>
    </row>
    <row r="69" spans="3:5" x14ac:dyDescent="0.25">
      <c r="C69" s="22" t="s">
        <v>202</v>
      </c>
      <c r="D69" s="22">
        <v>0.22802038578968564</v>
      </c>
      <c r="E69" s="22"/>
    </row>
    <row r="70" spans="3:5" ht="15.75" thickBot="1" x14ac:dyDescent="0.3">
      <c r="C70" s="67" t="s">
        <v>203</v>
      </c>
      <c r="D70" s="67">
        <v>2.1009220402410378</v>
      </c>
      <c r="E70" s="67"/>
    </row>
    <row r="73" spans="3:5" x14ac:dyDescent="0.25">
      <c r="C73" t="s">
        <v>204</v>
      </c>
    </row>
    <row r="74" spans="3:5" ht="15.75" thickBot="1" x14ac:dyDescent="0.3"/>
    <row r="75" spans="3:5" x14ac:dyDescent="0.25">
      <c r="C75" s="68"/>
      <c r="D75" s="68" t="s">
        <v>79</v>
      </c>
      <c r="E75" s="68" t="s">
        <v>80</v>
      </c>
    </row>
    <row r="76" spans="3:5" x14ac:dyDescent="0.25">
      <c r="C76" s="22" t="s">
        <v>185</v>
      </c>
      <c r="D76" s="22">
        <v>1.2421052631578948</v>
      </c>
      <c r="E76" s="22">
        <v>1.2821052631578946</v>
      </c>
    </row>
    <row r="77" spans="3:5" x14ac:dyDescent="0.25">
      <c r="C77" s="22" t="s">
        <v>197</v>
      </c>
      <c r="D77" s="22">
        <v>0.18230643274853817</v>
      </c>
      <c r="E77" s="22">
        <v>0.31623976608187143</v>
      </c>
    </row>
    <row r="78" spans="3:5" x14ac:dyDescent="0.25">
      <c r="C78" s="22" t="s">
        <v>187</v>
      </c>
      <c r="D78" s="22">
        <v>19</v>
      </c>
      <c r="E78" s="22">
        <v>19</v>
      </c>
    </row>
    <row r="79" spans="3:5" x14ac:dyDescent="0.25">
      <c r="C79" s="22" t="s">
        <v>205</v>
      </c>
      <c r="D79" s="22">
        <v>0.89445689008847973</v>
      </c>
      <c r="E79" s="22"/>
    </row>
    <row r="80" spans="3:5" x14ac:dyDescent="0.25">
      <c r="C80" s="22" t="s">
        <v>188</v>
      </c>
      <c r="D80" s="22">
        <v>0</v>
      </c>
      <c r="E80" s="22"/>
    </row>
    <row r="81" spans="3:5" x14ac:dyDescent="0.25">
      <c r="C81" s="22" t="s">
        <v>198</v>
      </c>
      <c r="D81" s="22">
        <v>18</v>
      </c>
      <c r="E81" s="22"/>
    </row>
    <row r="82" spans="3:5" x14ac:dyDescent="0.25">
      <c r="C82" s="22" t="s">
        <v>199</v>
      </c>
      <c r="D82" s="22">
        <v>-0.66370835067404987</v>
      </c>
      <c r="E82" s="22"/>
    </row>
    <row r="83" spans="3:5" x14ac:dyDescent="0.25">
      <c r="C83" s="22" t="s">
        <v>200</v>
      </c>
      <c r="D83" s="22">
        <v>0.25764436794516909</v>
      </c>
      <c r="E83" s="22"/>
    </row>
    <row r="84" spans="3:5" x14ac:dyDescent="0.25">
      <c r="C84" s="22" t="s">
        <v>201</v>
      </c>
      <c r="D84" s="22">
        <v>1.7340636066175394</v>
      </c>
      <c r="E84" s="22"/>
    </row>
    <row r="85" spans="3:5" x14ac:dyDescent="0.25">
      <c r="C85" s="22" t="s">
        <v>202</v>
      </c>
      <c r="D85" s="22">
        <v>0.51528873589033819</v>
      </c>
      <c r="E85" s="22"/>
    </row>
    <row r="86" spans="3:5" ht="15.75" thickBot="1" x14ac:dyDescent="0.3">
      <c r="C86" s="67" t="s">
        <v>203</v>
      </c>
      <c r="D86" s="67">
        <v>2.1009220402410378</v>
      </c>
      <c r="E86" s="67"/>
    </row>
    <row r="89" spans="3:5" x14ac:dyDescent="0.25">
      <c r="C89" t="s">
        <v>204</v>
      </c>
    </row>
    <row r="90" spans="3:5" ht="15.75" thickBot="1" x14ac:dyDescent="0.3"/>
    <row r="91" spans="3:5" x14ac:dyDescent="0.25">
      <c r="C91" s="68"/>
      <c r="D91" s="68" t="s">
        <v>79</v>
      </c>
      <c r="E91" s="68" t="s">
        <v>81</v>
      </c>
    </row>
    <row r="92" spans="3:5" x14ac:dyDescent="0.25">
      <c r="C92" s="22" t="s">
        <v>185</v>
      </c>
      <c r="D92" s="22">
        <v>1.2421052631578948</v>
      </c>
      <c r="E92" s="22">
        <v>1.3305263157894738</v>
      </c>
    </row>
    <row r="93" spans="3:5" x14ac:dyDescent="0.25">
      <c r="C93" s="22" t="s">
        <v>197</v>
      </c>
      <c r="D93" s="22">
        <v>0.18230643274853817</v>
      </c>
      <c r="E93" s="22">
        <v>0.4176052631578947</v>
      </c>
    </row>
    <row r="94" spans="3:5" x14ac:dyDescent="0.25">
      <c r="C94" s="22" t="s">
        <v>187</v>
      </c>
      <c r="D94" s="22">
        <v>19</v>
      </c>
      <c r="E94" s="22">
        <v>19</v>
      </c>
    </row>
    <row r="95" spans="3:5" x14ac:dyDescent="0.25">
      <c r="C95" s="22" t="s">
        <v>205</v>
      </c>
      <c r="D95" s="22">
        <v>0.85354272735149661</v>
      </c>
      <c r="E95" s="22"/>
    </row>
    <row r="96" spans="3:5" x14ac:dyDescent="0.25">
      <c r="C96" s="22" t="s">
        <v>188</v>
      </c>
      <c r="D96" s="22">
        <v>0</v>
      </c>
      <c r="E96" s="22"/>
    </row>
    <row r="97" spans="3:5" x14ac:dyDescent="0.25">
      <c r="C97" s="22" t="s">
        <v>198</v>
      </c>
      <c r="D97" s="22">
        <v>18</v>
      </c>
      <c r="E97" s="22"/>
    </row>
    <row r="98" spans="3:5" x14ac:dyDescent="0.25">
      <c r="C98" s="22" t="s">
        <v>199</v>
      </c>
      <c r="D98" s="22">
        <v>-1.0735439164093887</v>
      </c>
      <c r="E98" s="22"/>
    </row>
    <row r="99" spans="3:5" x14ac:dyDescent="0.25">
      <c r="C99" s="22" t="s">
        <v>200</v>
      </c>
      <c r="D99" s="22">
        <v>0.14860446529183155</v>
      </c>
      <c r="E99" s="22"/>
    </row>
    <row r="100" spans="3:5" x14ac:dyDescent="0.25">
      <c r="C100" s="22" t="s">
        <v>201</v>
      </c>
      <c r="D100" s="22">
        <v>1.7340636066175394</v>
      </c>
      <c r="E100" s="22"/>
    </row>
    <row r="101" spans="3:5" x14ac:dyDescent="0.25">
      <c r="C101" s="22" t="s">
        <v>202</v>
      </c>
      <c r="D101" s="22">
        <v>0.2972089305836631</v>
      </c>
      <c r="E101" s="22"/>
    </row>
    <row r="102" spans="3:5" ht="15.75" thickBot="1" x14ac:dyDescent="0.3">
      <c r="C102" s="67" t="s">
        <v>203</v>
      </c>
      <c r="D102" s="67">
        <v>2.1009220402410378</v>
      </c>
      <c r="E102" s="67"/>
    </row>
    <row r="105" spans="3:5" x14ac:dyDescent="0.25">
      <c r="C105" t="s">
        <v>204</v>
      </c>
    </row>
    <row r="106" spans="3:5" ht="15.75" thickBot="1" x14ac:dyDescent="0.3"/>
    <row r="107" spans="3:5" x14ac:dyDescent="0.25">
      <c r="C107" s="68"/>
      <c r="D107" s="68" t="s">
        <v>80</v>
      </c>
      <c r="E107" s="68" t="s">
        <v>81</v>
      </c>
    </row>
    <row r="108" spans="3:5" x14ac:dyDescent="0.25">
      <c r="C108" s="22" t="s">
        <v>185</v>
      </c>
      <c r="D108" s="22">
        <v>1.2821052631578946</v>
      </c>
      <c r="E108" s="22">
        <v>1.3305263157894738</v>
      </c>
    </row>
    <row r="109" spans="3:5" x14ac:dyDescent="0.25">
      <c r="C109" s="22" t="s">
        <v>197</v>
      </c>
      <c r="D109" s="22">
        <v>0.31623976608187143</v>
      </c>
      <c r="E109" s="22">
        <v>0.4176052631578947</v>
      </c>
    </row>
    <row r="110" spans="3:5" x14ac:dyDescent="0.25">
      <c r="C110" s="22" t="s">
        <v>187</v>
      </c>
      <c r="D110" s="22">
        <v>19</v>
      </c>
      <c r="E110" s="22">
        <v>19</v>
      </c>
    </row>
    <row r="111" spans="3:5" x14ac:dyDescent="0.25">
      <c r="C111" s="22" t="s">
        <v>205</v>
      </c>
      <c r="D111" s="22">
        <v>0.959883183763373</v>
      </c>
      <c r="E111" s="22"/>
    </row>
    <row r="112" spans="3:5" x14ac:dyDescent="0.25">
      <c r="C112" s="22" t="s">
        <v>188</v>
      </c>
      <c r="D112" s="22">
        <v>0</v>
      </c>
      <c r="E112" s="22"/>
    </row>
    <row r="113" spans="3:5" x14ac:dyDescent="0.25">
      <c r="C113" s="22" t="s">
        <v>198</v>
      </c>
      <c r="D113" s="22">
        <v>18</v>
      </c>
      <c r="E113" s="22"/>
    </row>
    <row r="114" spans="3:5" x14ac:dyDescent="0.25">
      <c r="C114" s="22" t="s">
        <v>199</v>
      </c>
      <c r="D114" s="22">
        <v>-1.1094452063879716</v>
      </c>
      <c r="E114" s="22"/>
    </row>
    <row r="115" spans="3:5" x14ac:dyDescent="0.25">
      <c r="C115" s="22" t="s">
        <v>200</v>
      </c>
      <c r="D115" s="22">
        <v>0.14092055255184072</v>
      </c>
      <c r="E115" s="22"/>
    </row>
    <row r="116" spans="3:5" x14ac:dyDescent="0.25">
      <c r="C116" s="22" t="s">
        <v>201</v>
      </c>
      <c r="D116" s="22">
        <v>1.7340636066175394</v>
      </c>
      <c r="E116" s="22"/>
    </row>
    <row r="117" spans="3:5" x14ac:dyDescent="0.25">
      <c r="C117" s="22" t="s">
        <v>202</v>
      </c>
      <c r="D117" s="22">
        <v>0.28184110510368143</v>
      </c>
      <c r="E117" s="22"/>
    </row>
    <row r="118" spans="3:5" ht="15.75" thickBot="1" x14ac:dyDescent="0.3">
      <c r="C118" s="67" t="s">
        <v>203</v>
      </c>
      <c r="D118" s="67">
        <v>2.1009220402410378</v>
      </c>
      <c r="E118" s="6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P65"/>
  <sheetViews>
    <sheetView topLeftCell="C1" zoomScale="80" zoomScaleNormal="80" workbookViewId="0">
      <selection activeCell="I46" sqref="I46"/>
    </sheetView>
  </sheetViews>
  <sheetFormatPr defaultRowHeight="15" x14ac:dyDescent="0.25"/>
  <cols>
    <col min="4" max="4" width="35.140625" bestFit="1" customWidth="1"/>
    <col min="5" max="5" width="12.85546875" bestFit="1" customWidth="1"/>
    <col min="6" max="6" width="16.7109375" bestFit="1" customWidth="1"/>
    <col min="7" max="7" width="12.85546875" bestFit="1" customWidth="1"/>
    <col min="8" max="8" width="20.7109375" bestFit="1" customWidth="1"/>
    <col min="9" max="9" width="12.85546875" bestFit="1" customWidth="1"/>
    <col min="10" max="10" width="15.5703125" bestFit="1" customWidth="1"/>
    <col min="11" max="11" width="16.7109375" bestFit="1" customWidth="1"/>
    <col min="12" max="12" width="20.7109375" bestFit="1" customWidth="1"/>
    <col min="13" max="13" width="16.7109375" bestFit="1" customWidth="1"/>
    <col min="14" max="14" width="15.5703125" bestFit="1" customWidth="1"/>
    <col min="15" max="15" width="20.7109375" bestFit="1" customWidth="1"/>
    <col min="16" max="16" width="15.5703125" bestFit="1" customWidth="1"/>
  </cols>
  <sheetData>
    <row r="1" spans="4:16" x14ac:dyDescent="0.25">
      <c r="D1" t="s">
        <v>212</v>
      </c>
    </row>
    <row r="2" spans="4:16" x14ac:dyDescent="0.25">
      <c r="D2" t="s">
        <v>204</v>
      </c>
      <c r="H2" s="119" t="s">
        <v>178</v>
      </c>
      <c r="J2" s="120" t="s">
        <v>179</v>
      </c>
      <c r="L2" s="121" t="s">
        <v>213</v>
      </c>
    </row>
    <row r="3" spans="4:16" ht="15.75" thickBot="1" x14ac:dyDescent="0.3"/>
    <row r="4" spans="4:16" x14ac:dyDescent="0.25">
      <c r="D4" s="77"/>
      <c r="E4" s="122" t="s">
        <v>78</v>
      </c>
      <c r="F4" s="123" t="s">
        <v>79</v>
      </c>
      <c r="G4" s="122" t="s">
        <v>78</v>
      </c>
      <c r="H4" s="123" t="s">
        <v>80</v>
      </c>
      <c r="I4" s="122" t="s">
        <v>78</v>
      </c>
      <c r="J4" s="123" t="s">
        <v>81</v>
      </c>
      <c r="K4" s="124" t="s">
        <v>79</v>
      </c>
      <c r="L4" s="125" t="s">
        <v>80</v>
      </c>
      <c r="M4" s="72" t="s">
        <v>79</v>
      </c>
      <c r="N4" s="73" t="s">
        <v>81</v>
      </c>
      <c r="O4" s="72" t="s">
        <v>80</v>
      </c>
      <c r="P4" s="73" t="s">
        <v>81</v>
      </c>
    </row>
    <row r="5" spans="4:16" x14ac:dyDescent="0.25">
      <c r="D5" s="78" t="s">
        <v>185</v>
      </c>
      <c r="E5" s="80">
        <v>0.87285366356059457</v>
      </c>
      <c r="F5" s="81">
        <v>0.95779961555072957</v>
      </c>
      <c r="G5" s="80">
        <v>0.87285366356059457</v>
      </c>
      <c r="H5" s="81">
        <v>1.0127843860404819</v>
      </c>
      <c r="I5" s="80">
        <v>0.87285366356059457</v>
      </c>
      <c r="J5" s="81">
        <v>1.0149717119229176</v>
      </c>
      <c r="K5" s="80">
        <v>0.95779961555072957</v>
      </c>
      <c r="L5" s="81">
        <v>1.0127843860404819</v>
      </c>
      <c r="M5" s="80">
        <v>0.95779961555072957</v>
      </c>
      <c r="N5" s="81">
        <v>1.0149717119229176</v>
      </c>
      <c r="O5" s="80">
        <v>1.0127843860404819</v>
      </c>
      <c r="P5" s="81">
        <v>1.0149717119229176</v>
      </c>
    </row>
    <row r="6" spans="4:16" x14ac:dyDescent="0.25">
      <c r="D6" s="78" t="s">
        <v>197</v>
      </c>
      <c r="E6" s="80">
        <v>0.1496284089875754</v>
      </c>
      <c r="F6" s="81">
        <v>0.22985232317576132</v>
      </c>
      <c r="G6" s="80">
        <v>0.1496284089875754</v>
      </c>
      <c r="H6" s="81">
        <v>0.30993938288774714</v>
      </c>
      <c r="I6" s="80">
        <v>0.1496284089875754</v>
      </c>
      <c r="J6" s="81">
        <v>0.49112719802225457</v>
      </c>
      <c r="K6" s="80">
        <v>0.22985232317576132</v>
      </c>
      <c r="L6" s="81">
        <v>0.30993938288774714</v>
      </c>
      <c r="M6" s="80">
        <v>0.22985232317576132</v>
      </c>
      <c r="N6" s="81">
        <v>0.49112719802225457</v>
      </c>
      <c r="O6" s="80">
        <v>0.30993938288774714</v>
      </c>
      <c r="P6" s="81">
        <v>0.49112719802225457</v>
      </c>
    </row>
    <row r="7" spans="4:16" x14ac:dyDescent="0.25">
      <c r="D7" s="78" t="s">
        <v>187</v>
      </c>
      <c r="E7" s="74">
        <v>128</v>
      </c>
      <c r="F7" s="75">
        <v>128</v>
      </c>
      <c r="G7" s="74">
        <v>128</v>
      </c>
      <c r="H7" s="75">
        <v>128</v>
      </c>
      <c r="I7" s="74">
        <v>128</v>
      </c>
      <c r="J7" s="75">
        <v>128</v>
      </c>
      <c r="K7" s="74">
        <v>128</v>
      </c>
      <c r="L7" s="75">
        <v>128</v>
      </c>
      <c r="M7" s="74">
        <v>128</v>
      </c>
      <c r="N7" s="75">
        <v>128</v>
      </c>
      <c r="O7" s="74">
        <v>128</v>
      </c>
      <c r="P7" s="75">
        <v>128</v>
      </c>
    </row>
    <row r="8" spans="4:16" x14ac:dyDescent="0.25">
      <c r="D8" s="78" t="s">
        <v>205</v>
      </c>
      <c r="E8" s="80">
        <v>0.88804980037717873</v>
      </c>
      <c r="F8" s="81"/>
      <c r="G8" s="80">
        <v>0.73939380573584512</v>
      </c>
      <c r="H8" s="81"/>
      <c r="I8" s="80">
        <v>0.66784509983396789</v>
      </c>
      <c r="J8" s="81"/>
      <c r="K8" s="80">
        <v>0.84885025533192393</v>
      </c>
      <c r="L8" s="81"/>
      <c r="M8" s="80">
        <v>0.77564333282506415</v>
      </c>
      <c r="N8" s="81"/>
      <c r="O8" s="80">
        <v>0.93209834257610835</v>
      </c>
      <c r="P8" s="75"/>
    </row>
    <row r="9" spans="4:16" x14ac:dyDescent="0.25">
      <c r="D9" s="78" t="s">
        <v>188</v>
      </c>
      <c r="E9" s="74">
        <v>0</v>
      </c>
      <c r="F9" s="75"/>
      <c r="G9" s="74">
        <v>0</v>
      </c>
      <c r="H9" s="75"/>
      <c r="I9" s="74">
        <v>0</v>
      </c>
      <c r="J9" s="75"/>
      <c r="K9" s="74">
        <v>0</v>
      </c>
      <c r="L9" s="75"/>
      <c r="M9" s="74">
        <v>0</v>
      </c>
      <c r="N9" s="75"/>
      <c r="O9" s="74">
        <v>0</v>
      </c>
      <c r="P9" s="75"/>
    </row>
    <row r="10" spans="4:16" x14ac:dyDescent="0.25">
      <c r="D10" s="78" t="s">
        <v>198</v>
      </c>
      <c r="E10" s="74">
        <v>127</v>
      </c>
      <c r="F10" s="75"/>
      <c r="G10" s="74">
        <v>127</v>
      </c>
      <c r="H10" s="75"/>
      <c r="I10" s="74">
        <v>127</v>
      </c>
      <c r="J10" s="75"/>
      <c r="K10" s="74">
        <v>127</v>
      </c>
      <c r="L10" s="75"/>
      <c r="M10" s="74">
        <v>127</v>
      </c>
      <c r="N10" s="75"/>
      <c r="O10" s="74">
        <v>127</v>
      </c>
      <c r="P10" s="75"/>
    </row>
    <row r="11" spans="4:16" x14ac:dyDescent="0.25">
      <c r="D11" s="78" t="s">
        <v>199</v>
      </c>
      <c r="E11" s="82">
        <v>-4.293691081048622</v>
      </c>
      <c r="F11" s="83"/>
      <c r="G11" s="82">
        <v>-4.2144258310783789</v>
      </c>
      <c r="H11" s="83"/>
      <c r="I11" s="82">
        <v>-3.0458473654187519</v>
      </c>
      <c r="J11" s="83"/>
      <c r="K11" s="82">
        <v>-2.1131807426244453</v>
      </c>
      <c r="L11" s="83"/>
      <c r="M11" s="82">
        <v>-1.4471897601695984</v>
      </c>
      <c r="N11" s="83"/>
      <c r="O11" s="82">
        <v>-9.1128727068098547E-2</v>
      </c>
      <c r="P11" s="75"/>
    </row>
    <row r="12" spans="4:16" x14ac:dyDescent="0.25">
      <c r="D12" s="113" t="s">
        <v>200</v>
      </c>
      <c r="E12" s="114">
        <v>1.7291720619503767E-5</v>
      </c>
      <c r="F12" s="115"/>
      <c r="G12" s="114">
        <v>2.3571702367310141E-5</v>
      </c>
      <c r="H12" s="115"/>
      <c r="I12" s="114">
        <v>1.4110834957629952E-3</v>
      </c>
      <c r="J12" s="115"/>
      <c r="K12" s="114">
        <v>1.8271083028350937E-2</v>
      </c>
      <c r="L12" s="115"/>
      <c r="M12" s="114">
        <v>7.515383060551159E-2</v>
      </c>
      <c r="N12" s="115"/>
      <c r="O12" s="114">
        <v>0.46376694200405788</v>
      </c>
      <c r="P12" s="116"/>
    </row>
    <row r="13" spans="4:16" x14ac:dyDescent="0.25">
      <c r="D13" s="78" t="s">
        <v>201</v>
      </c>
      <c r="E13" s="82">
        <v>1.6569403435420673</v>
      </c>
      <c r="F13" s="83"/>
      <c r="G13" s="82">
        <v>1.6569403435420673</v>
      </c>
      <c r="H13" s="83"/>
      <c r="I13" s="82">
        <v>1.6569403435420673</v>
      </c>
      <c r="J13" s="83"/>
      <c r="K13" s="82">
        <v>1.6569403435420673</v>
      </c>
      <c r="L13" s="83"/>
      <c r="M13" s="82">
        <v>1.6569403435420673</v>
      </c>
      <c r="N13" s="83"/>
      <c r="O13" s="82">
        <v>1.6569403435420673</v>
      </c>
      <c r="P13" s="75"/>
    </row>
    <row r="14" spans="4:16" x14ac:dyDescent="0.25">
      <c r="D14" s="113" t="s">
        <v>202</v>
      </c>
      <c r="E14" s="114">
        <v>3.4583441239007534E-5</v>
      </c>
      <c r="F14" s="115"/>
      <c r="G14" s="114">
        <v>4.7143404734620282E-5</v>
      </c>
      <c r="H14" s="115"/>
      <c r="I14" s="114">
        <v>2.8221669915259903E-3</v>
      </c>
      <c r="J14" s="115"/>
      <c r="K14" s="114">
        <v>3.6542166056701873E-2</v>
      </c>
      <c r="L14" s="115"/>
      <c r="M14" s="114">
        <v>0.15030766121102318</v>
      </c>
      <c r="N14" s="115"/>
      <c r="O14" s="114">
        <v>0.92753388400811576</v>
      </c>
      <c r="P14" s="116"/>
    </row>
    <row r="15" spans="4:16" ht="15.75" thickBot="1" x14ac:dyDescent="0.3">
      <c r="D15" s="79" t="s">
        <v>203</v>
      </c>
      <c r="E15" s="84">
        <v>1.9788195347028543</v>
      </c>
      <c r="F15" s="85"/>
      <c r="G15" s="84">
        <v>1.9788195347028543</v>
      </c>
      <c r="H15" s="85"/>
      <c r="I15" s="84">
        <v>1.9788195347028543</v>
      </c>
      <c r="J15" s="85"/>
      <c r="K15" s="84">
        <v>1.9788195347028543</v>
      </c>
      <c r="L15" s="85"/>
      <c r="M15" s="84">
        <v>1.9788195347028543</v>
      </c>
      <c r="N15" s="85"/>
      <c r="O15" s="84">
        <v>1.9788195347028543</v>
      </c>
      <c r="P15" s="76"/>
    </row>
    <row r="17" spans="4:16" x14ac:dyDescent="0.25">
      <c r="D17" t="s">
        <v>154</v>
      </c>
    </row>
    <row r="18" spans="4:16" x14ac:dyDescent="0.25">
      <c r="D18" t="s">
        <v>204</v>
      </c>
    </row>
    <row r="19" spans="4:16" ht="15.75" thickBot="1" x14ac:dyDescent="0.3"/>
    <row r="20" spans="4:16" x14ac:dyDescent="0.25">
      <c r="D20" s="68"/>
      <c r="E20" s="68" t="s">
        <v>78</v>
      </c>
      <c r="F20" s="68" t="s">
        <v>79</v>
      </c>
      <c r="G20" s="68" t="s">
        <v>78</v>
      </c>
      <c r="H20" s="68" t="s">
        <v>80</v>
      </c>
      <c r="I20" s="68" t="s">
        <v>78</v>
      </c>
      <c r="J20" s="68" t="s">
        <v>81</v>
      </c>
      <c r="K20" s="68" t="s">
        <v>79</v>
      </c>
      <c r="L20" s="68" t="s">
        <v>80</v>
      </c>
      <c r="M20" s="68" t="s">
        <v>79</v>
      </c>
      <c r="N20" s="68" t="s">
        <v>81</v>
      </c>
      <c r="O20" s="68" t="s">
        <v>80</v>
      </c>
      <c r="P20" s="68" t="s">
        <v>81</v>
      </c>
    </row>
    <row r="21" spans="4:16" x14ac:dyDescent="0.25">
      <c r="D21" s="22" t="s">
        <v>185</v>
      </c>
      <c r="E21" s="109">
        <v>1.2157894736842105</v>
      </c>
      <c r="F21" s="109">
        <v>1.2421052631578948</v>
      </c>
      <c r="G21" s="109">
        <v>1.2157894736842105</v>
      </c>
      <c r="H21" s="109">
        <v>1.2821052631578946</v>
      </c>
      <c r="I21" s="109">
        <v>1.2157894736842105</v>
      </c>
      <c r="J21" s="109">
        <v>1.3305263157894738</v>
      </c>
      <c r="K21" s="109">
        <v>1.2421052631578948</v>
      </c>
      <c r="L21" s="109">
        <v>1.2821052631578946</v>
      </c>
      <c r="M21" s="109">
        <v>1.2421052631578948</v>
      </c>
      <c r="N21" s="109">
        <v>1.3305263157894738</v>
      </c>
      <c r="O21" s="109">
        <v>1.2821052631578946</v>
      </c>
      <c r="P21" s="109">
        <v>1.3305263157894738</v>
      </c>
    </row>
    <row r="22" spans="4:16" x14ac:dyDescent="0.25">
      <c r="D22" s="22" t="s">
        <v>197</v>
      </c>
      <c r="E22" s="109">
        <v>0.14412573099415166</v>
      </c>
      <c r="F22" s="109">
        <v>0.18230643274853817</v>
      </c>
      <c r="G22" s="109">
        <v>0.14412573099415166</v>
      </c>
      <c r="H22" s="109">
        <v>0.31623976608187143</v>
      </c>
      <c r="I22" s="109">
        <v>0.14412573099415166</v>
      </c>
      <c r="J22" s="109">
        <v>0.4176052631578947</v>
      </c>
      <c r="K22" s="109">
        <v>0.18230643274853817</v>
      </c>
      <c r="L22" s="109">
        <v>0.31623976608187143</v>
      </c>
      <c r="M22" s="109">
        <v>0.18230643274853817</v>
      </c>
      <c r="N22" s="109">
        <v>0.4176052631578947</v>
      </c>
      <c r="O22" s="109">
        <v>0.31623976608187143</v>
      </c>
      <c r="P22" s="109">
        <v>0.4176052631578947</v>
      </c>
    </row>
    <row r="23" spans="4:16" x14ac:dyDescent="0.25">
      <c r="D23" s="22" t="s">
        <v>187</v>
      </c>
      <c r="E23" s="22">
        <v>19</v>
      </c>
      <c r="F23" s="22">
        <v>19</v>
      </c>
      <c r="G23" s="22">
        <v>19</v>
      </c>
      <c r="H23" s="22">
        <v>19</v>
      </c>
      <c r="I23" s="22">
        <v>19</v>
      </c>
      <c r="J23" s="22">
        <v>19</v>
      </c>
      <c r="K23" s="22">
        <v>19</v>
      </c>
      <c r="L23" s="22">
        <v>19</v>
      </c>
      <c r="M23" s="22">
        <v>19</v>
      </c>
      <c r="N23" s="22">
        <v>19</v>
      </c>
      <c r="O23" s="22">
        <v>19</v>
      </c>
      <c r="P23" s="22">
        <v>19</v>
      </c>
    </row>
    <row r="24" spans="4:16" x14ac:dyDescent="0.25">
      <c r="D24" s="22" t="s">
        <v>205</v>
      </c>
      <c r="E24" s="109">
        <v>0.91817049142006024</v>
      </c>
      <c r="F24" s="109"/>
      <c r="G24" s="109">
        <v>0.86562920070626681</v>
      </c>
      <c r="H24" s="109"/>
      <c r="I24" s="109">
        <v>0.81754201026531059</v>
      </c>
      <c r="J24" s="109"/>
      <c r="K24" s="109">
        <v>0.89445689008847973</v>
      </c>
      <c r="L24" s="109"/>
      <c r="M24" s="109">
        <v>0.85354272735149661</v>
      </c>
      <c r="N24" s="109"/>
      <c r="O24" s="109">
        <v>0.959883183763373</v>
      </c>
      <c r="P24" s="109"/>
    </row>
    <row r="25" spans="4:16" x14ac:dyDescent="0.25">
      <c r="D25" s="22" t="s">
        <v>188</v>
      </c>
      <c r="E25" s="22">
        <v>0</v>
      </c>
      <c r="F25" s="22"/>
      <c r="G25" s="22">
        <v>0</v>
      </c>
      <c r="H25" s="22"/>
      <c r="I25" s="22">
        <v>0</v>
      </c>
      <c r="J25" s="22"/>
      <c r="K25" s="22">
        <v>0</v>
      </c>
      <c r="L25" s="22"/>
      <c r="M25" s="22">
        <v>0</v>
      </c>
      <c r="N25" s="22"/>
      <c r="O25" s="22">
        <v>0</v>
      </c>
      <c r="P25" s="22"/>
    </row>
    <row r="26" spans="4:16" x14ac:dyDescent="0.25">
      <c r="D26" s="22" t="s">
        <v>198</v>
      </c>
      <c r="E26" s="22">
        <v>18</v>
      </c>
      <c r="F26" s="22"/>
      <c r="G26" s="22">
        <v>18</v>
      </c>
      <c r="H26" s="22"/>
      <c r="I26" s="22">
        <v>18</v>
      </c>
      <c r="J26" s="22"/>
      <c r="K26" s="22">
        <v>18</v>
      </c>
      <c r="L26" s="22"/>
      <c r="M26" s="22">
        <v>18</v>
      </c>
      <c r="N26" s="22"/>
      <c r="O26" s="22">
        <v>18</v>
      </c>
      <c r="P26" s="22"/>
    </row>
    <row r="27" spans="4:16" x14ac:dyDescent="0.25">
      <c r="D27" s="22" t="s">
        <v>199</v>
      </c>
      <c r="E27" s="106">
        <v>-0.67628659102973943</v>
      </c>
      <c r="F27" s="106"/>
      <c r="G27" s="106">
        <v>-0.9595144910084028</v>
      </c>
      <c r="H27" s="106"/>
      <c r="I27" s="106">
        <v>-1.2480052470742489</v>
      </c>
      <c r="J27" s="106"/>
      <c r="K27" s="106">
        <v>-0.66370835067404987</v>
      </c>
      <c r="L27" s="106"/>
      <c r="M27" s="106">
        <v>-1.0735439164093887</v>
      </c>
      <c r="N27" s="106"/>
      <c r="O27" s="106">
        <v>-1.1094452063879716</v>
      </c>
      <c r="P27" s="22"/>
    </row>
    <row r="28" spans="4:16" x14ac:dyDescent="0.25">
      <c r="D28" s="117" t="s">
        <v>200</v>
      </c>
      <c r="E28" s="117">
        <v>0.25372812375666343</v>
      </c>
      <c r="F28" s="117"/>
      <c r="G28" s="117">
        <v>0.17500599403105416</v>
      </c>
      <c r="H28" s="117"/>
      <c r="I28" s="117">
        <v>0.11401019289484282</v>
      </c>
      <c r="J28" s="117"/>
      <c r="K28" s="117">
        <v>0.25764436794516909</v>
      </c>
      <c r="L28" s="117"/>
      <c r="M28" s="117">
        <v>0.14860446529183155</v>
      </c>
      <c r="N28" s="117"/>
      <c r="O28" s="117">
        <v>0.14092055255184072</v>
      </c>
      <c r="P28" s="117"/>
    </row>
    <row r="29" spans="4:16" x14ac:dyDescent="0.25">
      <c r="D29" s="22" t="s">
        <v>201</v>
      </c>
      <c r="E29" s="22">
        <v>1.7340636066175394</v>
      </c>
      <c r="F29" s="22"/>
      <c r="G29" s="22">
        <v>1.7340636066175394</v>
      </c>
      <c r="H29" s="22"/>
      <c r="I29" s="22">
        <v>1.7340636066175394</v>
      </c>
      <c r="J29" s="22"/>
      <c r="K29" s="22">
        <v>1.7340636066175394</v>
      </c>
      <c r="L29" s="22"/>
      <c r="M29" s="22">
        <v>1.7340636066175394</v>
      </c>
      <c r="N29" s="22"/>
      <c r="O29" s="22">
        <v>1.7340636066175394</v>
      </c>
      <c r="P29" s="22"/>
    </row>
    <row r="30" spans="4:16" x14ac:dyDescent="0.25">
      <c r="D30" s="117" t="s">
        <v>202</v>
      </c>
      <c r="E30" s="117">
        <v>0.50745624751332685</v>
      </c>
      <c r="F30" s="117"/>
      <c r="G30" s="117">
        <v>0.35001198806210831</v>
      </c>
      <c r="H30" s="117"/>
      <c r="I30" s="117">
        <v>0.22802038578968564</v>
      </c>
      <c r="J30" s="117"/>
      <c r="K30" s="117">
        <v>0.51528873589033819</v>
      </c>
      <c r="L30" s="117"/>
      <c r="M30" s="117">
        <v>0.2972089305836631</v>
      </c>
      <c r="N30" s="117"/>
      <c r="O30" s="117">
        <v>0.28184110510368143</v>
      </c>
      <c r="P30" s="117"/>
    </row>
    <row r="31" spans="4:16" ht="15.75" thickBot="1" x14ac:dyDescent="0.3">
      <c r="D31" s="67" t="s">
        <v>203</v>
      </c>
      <c r="E31" s="67">
        <v>2.1009220402410378</v>
      </c>
      <c r="F31" s="67"/>
      <c r="G31" s="67">
        <v>2.1009220402410378</v>
      </c>
      <c r="H31" s="67"/>
      <c r="I31" s="67">
        <v>2.1009220402410378</v>
      </c>
      <c r="J31" s="67"/>
      <c r="K31" s="67">
        <v>2.1009220402410378</v>
      </c>
      <c r="L31" s="67"/>
      <c r="M31" s="67">
        <v>2.1009220402410378</v>
      </c>
      <c r="N31" s="67"/>
      <c r="O31" s="67">
        <v>2.1009220402410378</v>
      </c>
      <c r="P31" s="67"/>
    </row>
    <row r="34" spans="4:16" x14ac:dyDescent="0.25">
      <c r="D34" t="s">
        <v>133</v>
      </c>
    </row>
    <row r="35" spans="4:16" x14ac:dyDescent="0.25">
      <c r="D35" t="s">
        <v>204</v>
      </c>
    </row>
    <row r="36" spans="4:16" ht="15.75" thickBot="1" x14ac:dyDescent="0.3"/>
    <row r="37" spans="4:16" x14ac:dyDescent="0.25">
      <c r="D37" s="68"/>
      <c r="E37" s="126" t="s">
        <v>78</v>
      </c>
      <c r="F37" s="126" t="s">
        <v>79</v>
      </c>
      <c r="G37" s="126" t="s">
        <v>78</v>
      </c>
      <c r="H37" s="126" t="s">
        <v>80</v>
      </c>
      <c r="I37" s="127" t="s">
        <v>78</v>
      </c>
      <c r="J37" s="127" t="s">
        <v>81</v>
      </c>
      <c r="K37" s="68" t="s">
        <v>79</v>
      </c>
      <c r="L37" s="68" t="s">
        <v>80</v>
      </c>
      <c r="M37" s="68" t="s">
        <v>79</v>
      </c>
      <c r="N37" s="68" t="s">
        <v>81</v>
      </c>
      <c r="O37" s="68" t="s">
        <v>80</v>
      </c>
      <c r="P37" s="68" t="s">
        <v>81</v>
      </c>
    </row>
    <row r="38" spans="4:16" x14ac:dyDescent="0.25">
      <c r="D38" s="22" t="s">
        <v>185</v>
      </c>
      <c r="E38" s="109">
        <v>0.8542071404041639</v>
      </c>
      <c r="F38" s="109">
        <v>0.94120753045118988</v>
      </c>
      <c r="G38" s="109">
        <v>0.8542071404041639</v>
      </c>
      <c r="H38" s="109">
        <v>1.0100055656506532</v>
      </c>
      <c r="I38" s="109">
        <v>0.8542071404041639</v>
      </c>
      <c r="J38" s="109">
        <v>1.0027550485631018</v>
      </c>
      <c r="K38" s="109">
        <v>0.94120753045118988</v>
      </c>
      <c r="L38" s="109">
        <v>1.0100055656506532</v>
      </c>
      <c r="M38" s="109">
        <v>0.94120753045118988</v>
      </c>
      <c r="N38" s="109">
        <v>1.0027550485631018</v>
      </c>
      <c r="O38" s="109">
        <v>1.0100055656506532</v>
      </c>
      <c r="P38" s="109">
        <v>1.0027550485631018</v>
      </c>
    </row>
    <row r="39" spans="4:16" x14ac:dyDescent="0.25">
      <c r="D39" s="22" t="s">
        <v>197</v>
      </c>
      <c r="E39" s="109">
        <v>9.1946696072598283E-2</v>
      </c>
      <c r="F39" s="109">
        <v>0.16626780364128299</v>
      </c>
      <c r="G39" s="109">
        <v>9.1946696072598283E-2</v>
      </c>
      <c r="H39" s="109">
        <v>0.2328454285169827</v>
      </c>
      <c r="I39" s="109">
        <v>9.1946696072598283E-2</v>
      </c>
      <c r="J39" s="109">
        <v>0.44303381259098684</v>
      </c>
      <c r="K39" s="109">
        <v>0.16626780364128299</v>
      </c>
      <c r="L39" s="109">
        <v>0.2328454285169827</v>
      </c>
      <c r="M39" s="109">
        <v>0.16626780364128299</v>
      </c>
      <c r="N39" s="109">
        <v>0.44303381259098684</v>
      </c>
      <c r="O39" s="109">
        <v>0.2328454285169827</v>
      </c>
      <c r="P39" s="109">
        <v>0.44303381259098684</v>
      </c>
    </row>
    <row r="40" spans="4:16" x14ac:dyDescent="0.25">
      <c r="D40" s="22" t="s">
        <v>187</v>
      </c>
      <c r="E40" s="22">
        <v>39</v>
      </c>
      <c r="F40" s="22">
        <v>39</v>
      </c>
      <c r="G40" s="22">
        <v>39</v>
      </c>
      <c r="H40" s="22">
        <v>39</v>
      </c>
      <c r="I40" s="22">
        <v>39</v>
      </c>
      <c r="J40" s="22">
        <v>39</v>
      </c>
      <c r="K40" s="22">
        <v>39</v>
      </c>
      <c r="L40" s="22">
        <v>39</v>
      </c>
      <c r="M40" s="22">
        <v>39</v>
      </c>
      <c r="N40" s="22">
        <v>39</v>
      </c>
      <c r="O40" s="22">
        <v>39</v>
      </c>
      <c r="P40" s="22">
        <v>39</v>
      </c>
    </row>
    <row r="41" spans="4:16" x14ac:dyDescent="0.25">
      <c r="D41" s="22" t="s">
        <v>205</v>
      </c>
      <c r="E41" s="109">
        <v>0.89982961262135319</v>
      </c>
      <c r="F41" s="109"/>
      <c r="G41" s="109">
        <v>0.59571168493269655</v>
      </c>
      <c r="H41" s="109"/>
      <c r="I41" s="109">
        <v>0.56507212044307065</v>
      </c>
      <c r="J41" s="109"/>
      <c r="K41" s="109">
        <v>0.77266576023693467</v>
      </c>
      <c r="L41" s="109"/>
      <c r="M41" s="109">
        <v>0.72811951369436434</v>
      </c>
      <c r="N41" s="109"/>
      <c r="O41" s="109">
        <v>0.89417020930233171</v>
      </c>
      <c r="P41" s="109"/>
    </row>
    <row r="42" spans="4:16" x14ac:dyDescent="0.25">
      <c r="D42" s="22" t="s">
        <v>188</v>
      </c>
      <c r="E42" s="22">
        <v>0</v>
      </c>
      <c r="F42" s="22"/>
      <c r="G42" s="22">
        <v>0</v>
      </c>
      <c r="H42" s="22"/>
      <c r="I42" s="22">
        <v>0</v>
      </c>
      <c r="J42" s="22"/>
      <c r="K42" s="22">
        <v>0</v>
      </c>
      <c r="L42" s="22"/>
      <c r="M42" s="22">
        <v>0</v>
      </c>
      <c r="N42" s="22"/>
      <c r="O42" s="22">
        <v>0</v>
      </c>
      <c r="P42" s="22"/>
    </row>
    <row r="43" spans="4:16" x14ac:dyDescent="0.25">
      <c r="D43" s="22" t="s">
        <v>198</v>
      </c>
      <c r="E43" s="22">
        <v>38</v>
      </c>
      <c r="F43" s="22"/>
      <c r="G43" s="22">
        <v>38</v>
      </c>
      <c r="H43" s="22"/>
      <c r="I43" s="22">
        <v>38</v>
      </c>
      <c r="J43" s="22"/>
      <c r="K43" s="22">
        <v>38</v>
      </c>
      <c r="L43" s="22"/>
      <c r="M43" s="22">
        <v>38</v>
      </c>
      <c r="N43" s="22"/>
      <c r="O43" s="22">
        <v>38</v>
      </c>
      <c r="P43" s="22"/>
    </row>
    <row r="44" spans="4:16" x14ac:dyDescent="0.25">
      <c r="D44" s="22" t="s">
        <v>199</v>
      </c>
      <c r="E44" s="106">
        <v>-2.8756245878379554</v>
      </c>
      <c r="F44" s="106"/>
      <c r="G44" s="106">
        <v>-2.5082995531557462</v>
      </c>
      <c r="H44" s="106"/>
      <c r="I44" s="106">
        <v>-1.6746049368011799</v>
      </c>
      <c r="J44" s="106"/>
      <c r="K44" s="106">
        <v>-1.3935590943679173</v>
      </c>
      <c r="L44" s="106"/>
      <c r="M44" s="106">
        <v>-0.83074584659120865</v>
      </c>
      <c r="N44" s="106"/>
      <c r="O44" s="106">
        <v>0.14212774870243711</v>
      </c>
      <c r="P44" s="22"/>
    </row>
    <row r="45" spans="4:16" x14ac:dyDescent="0.25">
      <c r="D45" s="117" t="s">
        <v>200</v>
      </c>
      <c r="E45" s="117">
        <v>3.2872757549298687E-3</v>
      </c>
      <c r="F45" s="117"/>
      <c r="G45" s="117">
        <v>8.2593944977947444E-3</v>
      </c>
      <c r="H45" s="117"/>
      <c r="I45" s="117">
        <v>5.1111984295062897E-2</v>
      </c>
      <c r="J45" s="117"/>
      <c r="K45" s="117">
        <v>8.5774190272396522E-2</v>
      </c>
      <c r="L45" s="117"/>
      <c r="M45" s="117">
        <v>0.20565331014234461</v>
      </c>
      <c r="N45" s="117"/>
      <c r="O45" s="117">
        <v>0.44386499587658845</v>
      </c>
      <c r="P45" s="117"/>
    </row>
    <row r="46" spans="4:16" x14ac:dyDescent="0.25">
      <c r="D46" s="22" t="s">
        <v>201</v>
      </c>
      <c r="E46" s="22">
        <v>1.6859544601667387</v>
      </c>
      <c r="F46" s="22"/>
      <c r="G46" s="22">
        <v>1.6859544601667387</v>
      </c>
      <c r="H46" s="22"/>
      <c r="I46" s="22">
        <v>1.6859544601667387</v>
      </c>
      <c r="J46" s="22"/>
      <c r="K46" s="22">
        <v>1.6859544601667387</v>
      </c>
      <c r="L46" s="22"/>
      <c r="M46" s="22">
        <v>1.6859544601667387</v>
      </c>
      <c r="N46" s="22"/>
      <c r="O46" s="22">
        <v>1.6859544601667387</v>
      </c>
      <c r="P46" s="22"/>
    </row>
    <row r="47" spans="4:16" x14ac:dyDescent="0.25">
      <c r="D47" s="117" t="s">
        <v>202</v>
      </c>
      <c r="E47" s="117">
        <v>6.5745515098597374E-3</v>
      </c>
      <c r="F47" s="117"/>
      <c r="G47" s="117">
        <v>1.6518788995589489E-2</v>
      </c>
      <c r="H47" s="117"/>
      <c r="I47" s="117">
        <v>0.10222396859012579</v>
      </c>
      <c r="J47" s="117"/>
      <c r="K47" s="117">
        <v>0.17154838054479304</v>
      </c>
      <c r="L47" s="117"/>
      <c r="M47" s="117">
        <v>0.41130662028468923</v>
      </c>
      <c r="N47" s="117"/>
      <c r="O47" s="117">
        <v>0.88772999175317691</v>
      </c>
      <c r="P47" s="117"/>
    </row>
    <row r="48" spans="4:16" ht="15.75" thickBot="1" x14ac:dyDescent="0.3">
      <c r="D48" s="67" t="s">
        <v>203</v>
      </c>
      <c r="E48" s="67">
        <v>2.0243941639119702</v>
      </c>
      <c r="F48" s="67"/>
      <c r="G48" s="67">
        <v>2.0243941639119702</v>
      </c>
      <c r="H48" s="67"/>
      <c r="I48" s="67">
        <v>2.0243941639119702</v>
      </c>
      <c r="J48" s="67"/>
      <c r="K48" s="67">
        <v>2.0243941639119702</v>
      </c>
      <c r="L48" s="67"/>
      <c r="M48" s="67">
        <v>2.0243941639119702</v>
      </c>
      <c r="N48" s="67"/>
      <c r="O48" s="67">
        <v>2.0243941639119702</v>
      </c>
      <c r="P48" s="67"/>
    </row>
    <row r="51" spans="4:16" x14ac:dyDescent="0.25">
      <c r="D51" t="s">
        <v>134</v>
      </c>
      <c r="E51" s="28"/>
      <c r="F51" s="28"/>
    </row>
    <row r="52" spans="4:16" x14ac:dyDescent="0.25">
      <c r="D52" t="s">
        <v>204</v>
      </c>
      <c r="E52" s="28"/>
      <c r="F52" s="28"/>
    </row>
    <row r="53" spans="4:16" ht="15.75" thickBot="1" x14ac:dyDescent="0.3">
      <c r="E53" s="28"/>
      <c r="F53" s="28"/>
    </row>
    <row r="54" spans="4:16" x14ac:dyDescent="0.25">
      <c r="D54" s="68"/>
      <c r="E54" s="128" t="s">
        <v>78</v>
      </c>
      <c r="F54" s="128" t="s">
        <v>79</v>
      </c>
      <c r="G54" s="128" t="s">
        <v>78</v>
      </c>
      <c r="H54" s="128" t="s">
        <v>80</v>
      </c>
      <c r="I54" s="128" t="s">
        <v>78</v>
      </c>
      <c r="J54" s="128" t="s">
        <v>81</v>
      </c>
      <c r="K54" s="108" t="s">
        <v>79</v>
      </c>
      <c r="L54" s="108" t="s">
        <v>80</v>
      </c>
      <c r="M54" s="108" t="s">
        <v>79</v>
      </c>
      <c r="N54" s="108" t="s">
        <v>81</v>
      </c>
      <c r="O54" s="108" t="s">
        <v>80</v>
      </c>
      <c r="P54" s="108" t="s">
        <v>81</v>
      </c>
    </row>
    <row r="55" spans="4:16" x14ac:dyDescent="0.25">
      <c r="D55" s="22" t="s">
        <v>185</v>
      </c>
      <c r="E55" s="109">
        <v>0.790159863714196</v>
      </c>
      <c r="F55" s="109">
        <v>0.88987510146995619</v>
      </c>
      <c r="G55" s="109">
        <v>0.790159863714196</v>
      </c>
      <c r="H55" s="109">
        <v>0.94123120504008828</v>
      </c>
      <c r="I55" s="109">
        <v>0.790159863714196</v>
      </c>
      <c r="J55" s="109">
        <v>0.93612760331674971</v>
      </c>
      <c r="K55" s="109">
        <v>0.88987510146995619</v>
      </c>
      <c r="L55" s="109">
        <v>0.94123120504008828</v>
      </c>
      <c r="M55" s="109">
        <v>0.88987510146995619</v>
      </c>
      <c r="N55" s="109">
        <v>0.93612760331674971</v>
      </c>
      <c r="O55" s="109">
        <v>0.94123120504008828</v>
      </c>
      <c r="P55" s="109">
        <v>0.93612760331674971</v>
      </c>
    </row>
    <row r="56" spans="4:16" x14ac:dyDescent="0.25">
      <c r="D56" s="22" t="s">
        <v>197</v>
      </c>
      <c r="E56" s="109">
        <v>0.14764981692480039</v>
      </c>
      <c r="F56" s="109">
        <v>0.25684188441110645</v>
      </c>
      <c r="G56" s="109">
        <v>0.14764981692480039</v>
      </c>
      <c r="H56" s="109">
        <v>0.33456561448976269</v>
      </c>
      <c r="I56" s="109">
        <v>0.14764981692480039</v>
      </c>
      <c r="J56" s="109">
        <v>0.5172186508855815</v>
      </c>
      <c r="K56" s="109">
        <v>0.25684188441110645</v>
      </c>
      <c r="L56" s="109">
        <v>0.33456561448976269</v>
      </c>
      <c r="M56" s="109">
        <v>0.25684188441110645</v>
      </c>
      <c r="N56" s="109">
        <v>0.5172186508855815</v>
      </c>
      <c r="O56" s="109">
        <v>0.33456561448976269</v>
      </c>
      <c r="P56" s="109">
        <v>0.5172186508855815</v>
      </c>
    </row>
    <row r="57" spans="4:16" x14ac:dyDescent="0.25">
      <c r="D57" s="22" t="s">
        <v>187</v>
      </c>
      <c r="E57" s="129">
        <v>70</v>
      </c>
      <c r="F57" s="129">
        <v>70</v>
      </c>
      <c r="G57" s="129">
        <v>70</v>
      </c>
      <c r="H57" s="129">
        <v>70</v>
      </c>
      <c r="I57" s="129">
        <v>70</v>
      </c>
      <c r="J57" s="129">
        <v>70</v>
      </c>
      <c r="K57" s="129">
        <v>70</v>
      </c>
      <c r="L57" s="129">
        <v>70</v>
      </c>
      <c r="M57" s="129">
        <v>70</v>
      </c>
      <c r="N57" s="129">
        <v>70</v>
      </c>
      <c r="O57" s="129">
        <v>70</v>
      </c>
      <c r="P57" s="129">
        <v>70</v>
      </c>
    </row>
    <row r="58" spans="4:16" x14ac:dyDescent="0.25">
      <c r="D58" s="22" t="s">
        <v>205</v>
      </c>
      <c r="E58" s="109">
        <v>0.87454797001431228</v>
      </c>
      <c r="F58" s="109"/>
      <c r="G58" s="109">
        <v>0.74416013908401746</v>
      </c>
      <c r="H58" s="109"/>
      <c r="I58" s="109">
        <v>0.65696312374209775</v>
      </c>
      <c r="J58" s="109"/>
      <c r="K58" s="109">
        <v>0.85699245804450253</v>
      </c>
      <c r="L58" s="109"/>
      <c r="M58" s="109">
        <v>0.76587429826506503</v>
      </c>
      <c r="N58" s="109"/>
      <c r="O58" s="109">
        <v>0.94003699036700161</v>
      </c>
      <c r="P58" s="109"/>
    </row>
    <row r="59" spans="4:16" x14ac:dyDescent="0.25">
      <c r="D59" s="22" t="s">
        <v>188</v>
      </c>
      <c r="E59" s="109">
        <v>0</v>
      </c>
      <c r="F59" s="109"/>
      <c r="G59" s="109">
        <v>0</v>
      </c>
      <c r="H59" s="109"/>
      <c r="I59" s="109">
        <v>0</v>
      </c>
      <c r="J59" s="109"/>
      <c r="K59" s="109">
        <v>0</v>
      </c>
      <c r="L59" s="109"/>
      <c r="M59" s="109">
        <v>0</v>
      </c>
      <c r="N59" s="109"/>
      <c r="O59" s="109">
        <v>0</v>
      </c>
      <c r="P59" s="109"/>
    </row>
    <row r="60" spans="4:16" x14ac:dyDescent="0.25">
      <c r="D60" s="22" t="s">
        <v>198</v>
      </c>
      <c r="E60" s="109">
        <v>69</v>
      </c>
      <c r="F60" s="109"/>
      <c r="G60" s="109">
        <v>69</v>
      </c>
      <c r="H60" s="109"/>
      <c r="I60" s="109">
        <v>69</v>
      </c>
      <c r="J60" s="109"/>
      <c r="K60" s="109">
        <v>69</v>
      </c>
      <c r="L60" s="109"/>
      <c r="M60" s="109">
        <v>69</v>
      </c>
      <c r="N60" s="109"/>
      <c r="O60" s="109">
        <v>69</v>
      </c>
      <c r="P60" s="109"/>
    </row>
    <row r="61" spans="4:16" x14ac:dyDescent="0.25">
      <c r="D61" s="22" t="s">
        <v>199</v>
      </c>
      <c r="E61" s="106">
        <v>-3.3009374048773679</v>
      </c>
      <c r="F61" s="106"/>
      <c r="G61" s="106">
        <v>-3.2481265040951777</v>
      </c>
      <c r="H61" s="106"/>
      <c r="I61" s="106">
        <v>-2.2231457789447644</v>
      </c>
      <c r="J61" s="106"/>
      <c r="K61" s="106">
        <v>-1.4405061912553729</v>
      </c>
      <c r="L61" s="106"/>
      <c r="M61" s="106">
        <v>-0.83307700179189126</v>
      </c>
      <c r="N61" s="106"/>
      <c r="O61" s="106">
        <v>0.16173519285278776</v>
      </c>
      <c r="P61" s="106"/>
    </row>
    <row r="62" spans="4:16" x14ac:dyDescent="0.25">
      <c r="D62" s="117" t="s">
        <v>200</v>
      </c>
      <c r="E62" s="118">
        <v>7.6391580836779815E-4</v>
      </c>
      <c r="F62" s="118"/>
      <c r="G62" s="118">
        <v>8.9782792597999745E-4</v>
      </c>
      <c r="H62" s="118"/>
      <c r="I62" s="118">
        <v>1.4742005428771965E-2</v>
      </c>
      <c r="J62" s="118"/>
      <c r="K62" s="118">
        <v>7.7123313938773072E-2</v>
      </c>
      <c r="L62" s="118"/>
      <c r="M62" s="118">
        <v>0.20383787022023142</v>
      </c>
      <c r="N62" s="118"/>
      <c r="O62" s="118">
        <v>0.43599352736073366</v>
      </c>
      <c r="P62" s="118"/>
    </row>
    <row r="63" spans="4:16" x14ac:dyDescent="0.25">
      <c r="D63" s="22" t="s">
        <v>201</v>
      </c>
      <c r="E63" s="109">
        <v>1.6672385486685533</v>
      </c>
      <c r="F63" s="109"/>
      <c r="G63" s="109">
        <v>1.6672385486685533</v>
      </c>
      <c r="H63" s="109"/>
      <c r="I63" s="109">
        <v>1.6672385486685533</v>
      </c>
      <c r="J63" s="109"/>
      <c r="K63" s="109">
        <v>1.6672385486685533</v>
      </c>
      <c r="L63" s="109"/>
      <c r="M63" s="109">
        <v>1.6672385486685533</v>
      </c>
      <c r="N63" s="109"/>
      <c r="O63" s="109">
        <v>1.6672385486685533</v>
      </c>
      <c r="P63" s="109"/>
    </row>
    <row r="64" spans="4:16" x14ac:dyDescent="0.25">
      <c r="D64" s="117" t="s">
        <v>202</v>
      </c>
      <c r="E64" s="118">
        <v>1.5278316167355963E-3</v>
      </c>
      <c r="F64" s="118"/>
      <c r="G64" s="118">
        <v>1.7956558519599949E-3</v>
      </c>
      <c r="H64" s="118"/>
      <c r="I64" s="118">
        <v>2.948401085754393E-2</v>
      </c>
      <c r="J64" s="118"/>
      <c r="K64" s="118">
        <v>0.15424662787754614</v>
      </c>
      <c r="L64" s="118"/>
      <c r="M64" s="118">
        <v>0.40767574044046284</v>
      </c>
      <c r="N64" s="118"/>
      <c r="O64" s="118">
        <v>0.87198705472146731</v>
      </c>
      <c r="P64" s="118"/>
    </row>
    <row r="65" spans="4:16" ht="15.75" thickBot="1" x14ac:dyDescent="0.3">
      <c r="D65" s="67" t="s">
        <v>203</v>
      </c>
      <c r="E65" s="110">
        <v>1.9949454151072357</v>
      </c>
      <c r="F65" s="110"/>
      <c r="G65" s="110">
        <v>1.9949454151072357</v>
      </c>
      <c r="H65" s="110"/>
      <c r="I65" s="110">
        <v>1.9949454151072357</v>
      </c>
      <c r="J65" s="110"/>
      <c r="K65" s="110">
        <v>1.9949454151072357</v>
      </c>
      <c r="L65" s="110"/>
      <c r="M65" s="110">
        <v>1.9949454151072357</v>
      </c>
      <c r="N65" s="110"/>
      <c r="O65" s="110">
        <v>1.9949454151072357</v>
      </c>
      <c r="P65" s="1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32</vt:i4>
      </vt:variant>
    </vt:vector>
  </HeadingPairs>
  <TitlesOfParts>
    <vt:vector size="39" baseType="lpstr">
      <vt:lpstr>Podsumowanie wszystkich</vt:lpstr>
      <vt:lpstr>Całość razem</vt:lpstr>
      <vt:lpstr>Całość razem bez R^2</vt:lpstr>
      <vt:lpstr>Testowanie sWIG80</vt:lpstr>
      <vt:lpstr>Testowanie mWIG40</vt:lpstr>
      <vt:lpstr>Testowanie WIG20</vt:lpstr>
      <vt:lpstr>Podsumowanie testowania</vt:lpstr>
      <vt:lpstr>'Całość razem'!bdx_d_11</vt:lpstr>
      <vt:lpstr>'Podsumowanie wszystkich'!bdx_d_11</vt:lpstr>
      <vt:lpstr>'Całość razem'!bdx_d_27</vt:lpstr>
      <vt:lpstr>'Podsumowanie wszystkich'!bdx_d_27</vt:lpstr>
      <vt:lpstr>'Całość razem'!bdx_d_28</vt:lpstr>
      <vt:lpstr>'Podsumowanie wszystkich'!bdx_d_28</vt:lpstr>
      <vt:lpstr>'Całość razem'!bdx_d_29</vt:lpstr>
      <vt:lpstr>'Podsumowanie wszystkich'!bdx_d_29</vt:lpstr>
      <vt:lpstr>'Całość razem'!bdx_d_30</vt:lpstr>
      <vt:lpstr>'Podsumowanie wszystkich'!bdx_d_30</vt:lpstr>
      <vt:lpstr>'Całość razem'!bdx_d_31</vt:lpstr>
      <vt:lpstr>'Podsumowanie wszystkich'!bdx_d_31</vt:lpstr>
      <vt:lpstr>'Całość razem'!bdx_d_32</vt:lpstr>
      <vt:lpstr>'Podsumowanie wszystkich'!bdx_d_32</vt:lpstr>
      <vt:lpstr>'Całość razem'!bdx_d_33</vt:lpstr>
      <vt:lpstr>'Podsumowanie wszystkich'!bdx_d_33</vt:lpstr>
      <vt:lpstr>'Całość razem'!bdx_d_34</vt:lpstr>
      <vt:lpstr>'Podsumowanie wszystkich'!bdx_d_34</vt:lpstr>
      <vt:lpstr>'Całość razem'!bdx_d_35</vt:lpstr>
      <vt:lpstr>'Podsumowanie wszystkich'!bdx_d_35</vt:lpstr>
      <vt:lpstr>'Całość razem'!bdx_d_36</vt:lpstr>
      <vt:lpstr>'Podsumowanie wszystkich'!bdx_d_36</vt:lpstr>
      <vt:lpstr>'Całość razem'!bdx_d_37</vt:lpstr>
      <vt:lpstr>'Podsumowanie wszystkich'!bdx_d_37</vt:lpstr>
      <vt:lpstr>'Całość razem'!bdx_d_38</vt:lpstr>
      <vt:lpstr>'Podsumowanie wszystkich'!bdx_d_38</vt:lpstr>
      <vt:lpstr>'Całość razem'!bdx_d_39</vt:lpstr>
      <vt:lpstr>'Podsumowanie wszystkich'!bdx_d_39</vt:lpstr>
      <vt:lpstr>'Całość razem'!bdx_d_40</vt:lpstr>
      <vt:lpstr>'Podsumowanie wszystkich'!bdx_d_40</vt:lpstr>
      <vt:lpstr>'Całość razem'!bdx_d_41</vt:lpstr>
      <vt:lpstr>'Podsumowanie wszystkich'!bdx_d_41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</dc:creator>
  <cp:lastModifiedBy>UE</cp:lastModifiedBy>
  <dcterms:created xsi:type="dcterms:W3CDTF">2022-02-06T17:23:28Z</dcterms:created>
  <dcterms:modified xsi:type="dcterms:W3CDTF">2022-06-29T06:40:57Z</dcterms:modified>
</cp:coreProperties>
</file>