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ata (2)" sheetId="5" r:id="rId1"/>
    <sheet name="ecb kompozycja" sheetId="4" r:id="rId2"/>
    <sheet name="boj + Fed" sheetId="3" r:id="rId3"/>
    <sheet name="Data" sheetId="2" r:id="rId4"/>
    <sheet name="Arkusz1" sheetId="1" r:id="rId5"/>
  </sheets>
  <externalReferences>
    <externalReference r:id="rId6"/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" i="5" l="1"/>
  <c r="AE2" i="5" s="1"/>
  <c r="AE11" i="5" s="1"/>
  <c r="AE13" i="5" s="1"/>
  <c r="AE16" i="5" s="1"/>
  <c r="AG4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E9" i="5"/>
  <c r="F9" i="5"/>
  <c r="F13" i="5" s="1"/>
  <c r="F16" i="5" s="1"/>
  <c r="G9" i="5"/>
  <c r="H9" i="5"/>
  <c r="I9" i="5"/>
  <c r="J9" i="5"/>
  <c r="J13" i="5" s="1"/>
  <c r="J16" i="5" s="1"/>
  <c r="K9" i="5"/>
  <c r="L9" i="5"/>
  <c r="M9" i="5"/>
  <c r="N9" i="5"/>
  <c r="N13" i="5" s="1"/>
  <c r="N16" i="5" s="1"/>
  <c r="O9" i="5"/>
  <c r="P9" i="5"/>
  <c r="Q9" i="5"/>
  <c r="R9" i="5"/>
  <c r="R13" i="5" s="1"/>
  <c r="R16" i="5" s="1"/>
  <c r="S9" i="5"/>
  <c r="T9" i="5"/>
  <c r="U9" i="5"/>
  <c r="V9" i="5"/>
  <c r="V13" i="5" s="1"/>
  <c r="V16" i="5" s="1"/>
  <c r="W9" i="5"/>
  <c r="X9" i="5"/>
  <c r="Y9" i="5"/>
  <c r="Z9" i="5"/>
  <c r="Z13" i="5" s="1"/>
  <c r="Z16" i="5" s="1"/>
  <c r="AA9" i="5"/>
  <c r="AB9" i="5"/>
  <c r="AC9" i="5"/>
  <c r="AD9" i="5"/>
  <c r="AD13" i="5" s="1"/>
  <c r="AD16" i="5" s="1"/>
  <c r="AE9" i="5"/>
  <c r="N11" i="5"/>
  <c r="O11" i="5"/>
  <c r="O13" i="5" s="1"/>
  <c r="O16" i="5" s="1"/>
  <c r="P11" i="5"/>
  <c r="P13" i="5" s="1"/>
  <c r="P16" i="5" s="1"/>
  <c r="Q11" i="5"/>
  <c r="R11" i="5"/>
  <c r="S11" i="5"/>
  <c r="S13" i="5" s="1"/>
  <c r="S16" i="5" s="1"/>
  <c r="T11" i="5"/>
  <c r="T13" i="5" s="1"/>
  <c r="T16" i="5" s="1"/>
  <c r="U11" i="5"/>
  <c r="V11" i="5"/>
  <c r="W11" i="5"/>
  <c r="W13" i="5" s="1"/>
  <c r="W16" i="5" s="1"/>
  <c r="X11" i="5"/>
  <c r="X13" i="5" s="1"/>
  <c r="X16" i="5" s="1"/>
  <c r="Y11" i="5"/>
  <c r="Z11" i="5"/>
  <c r="AA11" i="5"/>
  <c r="AA13" i="5" s="1"/>
  <c r="AA16" i="5" s="1"/>
  <c r="AB11" i="5"/>
  <c r="AB13" i="5" s="1"/>
  <c r="AB16" i="5" s="1"/>
  <c r="AC11" i="5"/>
  <c r="AD11" i="5"/>
  <c r="E13" i="5"/>
  <c r="E16" i="5" s="1"/>
  <c r="G13" i="5"/>
  <c r="H13" i="5"/>
  <c r="H16" i="5" s="1"/>
  <c r="I13" i="5"/>
  <c r="I16" i="5" s="1"/>
  <c r="K13" i="5"/>
  <c r="L13" i="5"/>
  <c r="L16" i="5" s="1"/>
  <c r="M13" i="5"/>
  <c r="M16" i="5" s="1"/>
  <c r="Q13" i="5"/>
  <c r="Q16" i="5" s="1"/>
  <c r="U13" i="5"/>
  <c r="U16" i="5" s="1"/>
  <c r="Y13" i="5"/>
  <c r="Y16" i="5" s="1"/>
  <c r="AC13" i="5"/>
  <c r="AC16" i="5" s="1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G16" i="5"/>
  <c r="K16" i="5"/>
  <c r="O17" i="5"/>
  <c r="P17" i="5"/>
  <c r="Q17" i="5"/>
  <c r="S17" i="5"/>
  <c r="T17" i="5"/>
  <c r="U17" i="5"/>
  <c r="W17" i="5"/>
  <c r="X17" i="5"/>
  <c r="Y17" i="5"/>
  <c r="AA17" i="5"/>
  <c r="AB17" i="5"/>
  <c r="AC17" i="5"/>
  <c r="AE17" i="5"/>
  <c r="E9" i="4"/>
  <c r="B9" i="4"/>
  <c r="F8" i="4"/>
  <c r="C8" i="4"/>
  <c r="F7" i="4"/>
  <c r="C7" i="4"/>
  <c r="F6" i="4"/>
  <c r="C6" i="4"/>
  <c r="F5" i="4"/>
  <c r="C5" i="4"/>
  <c r="F4" i="4"/>
  <c r="C4" i="4"/>
  <c r="F3" i="4"/>
  <c r="C3" i="4"/>
  <c r="F2" i="4"/>
  <c r="C2" i="4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AD17" i="5" l="1"/>
  <c r="Z17" i="5"/>
  <c r="V17" i="5"/>
  <c r="R17" i="5"/>
  <c r="N17" i="5"/>
</calcChain>
</file>

<file path=xl/sharedStrings.xml><?xml version="1.0" encoding="utf-8"?>
<sst xmlns="http://schemas.openxmlformats.org/spreadsheetml/2006/main" count="76" uniqueCount="49">
  <si>
    <t>Series Code</t>
  </si>
  <si>
    <t>Country Name</t>
  </si>
  <si>
    <t>Country Code</t>
  </si>
  <si>
    <t>FI.RES.TOTL.MO</t>
  </si>
  <si>
    <t>Korea, Rep.</t>
  </si>
  <si>
    <t>KOR</t>
  </si>
  <si>
    <t>Relacja rezerw walutowych do wielkości miesięcznego importu</t>
  </si>
  <si>
    <t>FI.RES.TOTL.CD</t>
  </si>
  <si>
    <t>Rezerwy walutowe (mln USD)</t>
  </si>
  <si>
    <t>Total reserves (includes gold, current US$)</t>
  </si>
  <si>
    <t>NY.GDP.MKTP.CD</t>
  </si>
  <si>
    <t>GDP (current US$)</t>
  </si>
  <si>
    <t>rozpoczęcie kryzysu azjatyckiego</t>
  </si>
  <si>
    <t>Banku Japonii (bln jenów) (prawa skala)</t>
  </si>
  <si>
    <t>Fed (mld USD) (lewa skala)</t>
  </si>
  <si>
    <t>Fed (mln USD) (prawa skala)</t>
  </si>
  <si>
    <t>Banku Japonii (mld jenów) (prawa skala)</t>
  </si>
  <si>
    <t>złoto i należności w złocie</t>
  </si>
  <si>
    <t>należności od nierezydentów strefy euro w walutach obcych</t>
  </si>
  <si>
    <t>należności od rezydentów strefy euro w walutach obcych</t>
  </si>
  <si>
    <t>należności od nierezydentów strefy euro w euro</t>
  </si>
  <si>
    <t>papiery wartościowe rezydentów strefy euro w euro (na potrzeby polityki pieniężnej)</t>
  </si>
  <si>
    <t>pozostałe należności od instytucji kredytowych strefy euro</t>
  </si>
  <si>
    <t>należności wewnętrzne w ramach Eurosystemu</t>
  </si>
  <si>
    <t>pozostałe aktywa</t>
  </si>
  <si>
    <t>udział bilansów 4 banków centralnych w światowym PKB</t>
  </si>
  <si>
    <t>world gdp mln USD</t>
  </si>
  <si>
    <t>world gdp</t>
  </si>
  <si>
    <t>suma bilansowa 4 banków centralnych</t>
  </si>
  <si>
    <t>Fed USD mln</t>
  </si>
  <si>
    <t>mln usd</t>
  </si>
  <si>
    <t xml:space="preserve">euro area </t>
  </si>
  <si>
    <t>suma bilnsowa (mln EUR) (lewa skala)</t>
  </si>
  <si>
    <t>Euro area</t>
  </si>
  <si>
    <t>bank of england suma bilnsowa (mln usd)</t>
  </si>
  <si>
    <t>bank of england suma bilnsowa (tys. funtów)</t>
  </si>
  <si>
    <t>suma bilansowa mld usd (średnia za okres)</t>
  </si>
  <si>
    <t>Japonia USD</t>
  </si>
  <si>
    <t>suma bilansowa mld jenów (średnia za okres)</t>
  </si>
  <si>
    <t>Japonia</t>
  </si>
  <si>
    <t>GBR</t>
  </si>
  <si>
    <t>United Kingdom</t>
  </si>
  <si>
    <t>PA.NUS.FCRF</t>
  </si>
  <si>
    <t>Official exchange rate (LCU per US$, period average)</t>
  </si>
  <si>
    <t>JPN</t>
  </si>
  <si>
    <t>Japan</t>
  </si>
  <si>
    <t>..</t>
  </si>
  <si>
    <t>EMU</t>
  </si>
  <si>
    <t>Series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</si>
</sst>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Alignment="1">
      <alignment wrapText="1"/>
    </xf>
    <xf numFmtId="0" fontId="0" fillId="0" borderId="0" xfId="1" applyNumberFormat="1" applyFont="1"/>
    <xf numFmtId="10" fontId="0" fillId="0" borderId="0" xfId="2" applyNumberFormat="1" applyFont="1"/>
    <xf numFmtId="0" fontId="2" fillId="0" borderId="0" xfId="0" applyFont="1" applyAlignment="1">
      <alignment wrapText="1"/>
    </xf>
    <xf numFmtId="9" fontId="0" fillId="0" borderId="0" xfId="2" applyFont="1"/>
    <xf numFmtId="10" fontId="0" fillId="0" borderId="0" xfId="0" applyNumberFormat="1"/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(2)'!$C$2:$D$2</c:f>
              <c:strCache>
                <c:ptCount val="2"/>
                <c:pt idx="0">
                  <c:v>Euro area</c:v>
                </c:pt>
                <c:pt idx="1">
                  <c:v>EMU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(2)'!$E$1:$AE$1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'Data (2)'!$E$2:$AE$2</c:f>
            </c:numRef>
          </c:val>
          <c:extLst>
            <c:ext xmlns:c16="http://schemas.microsoft.com/office/drawing/2014/chart" uri="{C3380CC4-5D6E-409C-BE32-E72D297353CC}">
              <c16:uniqueId val="{00000000-1C63-4588-854C-EAF712773EBD}"/>
            </c:ext>
          </c:extLst>
        </c:ser>
        <c:ser>
          <c:idx val="1"/>
          <c:order val="1"/>
          <c:tx>
            <c:strRef>
              <c:f>'Data (2)'!$C$3:$D$3</c:f>
              <c:strCache>
                <c:ptCount val="2"/>
                <c:pt idx="0">
                  <c:v>Japan</c:v>
                </c:pt>
                <c:pt idx="1">
                  <c:v>JPN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(2)'!$E$1:$AE$1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'Data (2)'!$E$3:$AE$3</c:f>
            </c:numRef>
          </c:val>
          <c:extLst>
            <c:ext xmlns:c16="http://schemas.microsoft.com/office/drawing/2014/chart" uri="{C3380CC4-5D6E-409C-BE32-E72D297353CC}">
              <c16:uniqueId val="{00000001-1C63-4588-854C-EAF712773EBD}"/>
            </c:ext>
          </c:extLst>
        </c:ser>
        <c:ser>
          <c:idx val="2"/>
          <c:order val="2"/>
          <c:tx>
            <c:strRef>
              <c:f>'Data (2)'!$C$4:$D$4</c:f>
              <c:strCache>
                <c:ptCount val="2"/>
                <c:pt idx="0">
                  <c:v>United Kingdom</c:v>
                </c:pt>
                <c:pt idx="1">
                  <c:v>GBR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(2)'!$E$1:$AE$1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'Data (2)'!$E$4:$AE$4</c:f>
            </c:numRef>
          </c:val>
          <c:extLst>
            <c:ext xmlns:c16="http://schemas.microsoft.com/office/drawing/2014/chart" uri="{C3380CC4-5D6E-409C-BE32-E72D297353CC}">
              <c16:uniqueId val="{00000002-1C63-4588-854C-EAF712773EBD}"/>
            </c:ext>
          </c:extLst>
        </c:ser>
        <c:ser>
          <c:idx val="3"/>
          <c:order val="3"/>
          <c:tx>
            <c:strRef>
              <c:f>'Data (2)'!$C$5:$D$5</c:f>
              <c:strCache>
                <c:ptCount val="2"/>
                <c:pt idx="0">
                  <c:v>United Kingdom</c:v>
                </c:pt>
                <c:pt idx="1">
                  <c:v>GBR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(2)'!$E$1:$AE$1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'Data (2)'!$E$5:$AE$5</c:f>
            </c:numRef>
          </c:val>
          <c:extLst>
            <c:ext xmlns:c16="http://schemas.microsoft.com/office/drawing/2014/chart" uri="{C3380CC4-5D6E-409C-BE32-E72D297353CC}">
              <c16:uniqueId val="{00000003-1C63-4588-854C-EAF712773EBD}"/>
            </c:ext>
          </c:extLst>
        </c:ser>
        <c:ser>
          <c:idx val="4"/>
          <c:order val="4"/>
          <c:tx>
            <c:strRef>
              <c:f>'Data (2)'!$C$6:$D$6</c:f>
              <c:strCache>
                <c:ptCount val="2"/>
                <c:pt idx="0">
                  <c:v>Japonia</c:v>
                </c:pt>
                <c:pt idx="1">
                  <c:v>suma bilansowa mld jenów (średnia za okres)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'Data (2)'!$E$1:$AE$1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'Data (2)'!$E$6:$AE$6</c:f>
            </c:numRef>
          </c:val>
          <c:extLst>
            <c:ext xmlns:c16="http://schemas.microsoft.com/office/drawing/2014/chart" uri="{C3380CC4-5D6E-409C-BE32-E72D297353CC}">
              <c16:uniqueId val="{00000004-1C63-4588-854C-EAF712773EBD}"/>
            </c:ext>
          </c:extLst>
        </c:ser>
        <c:ser>
          <c:idx val="5"/>
          <c:order val="5"/>
          <c:tx>
            <c:strRef>
              <c:f>'Data (2)'!$C$7:$D$7</c:f>
              <c:strCache>
                <c:ptCount val="2"/>
                <c:pt idx="0">
                  <c:v>Japonia USD</c:v>
                </c:pt>
                <c:pt idx="1">
                  <c:v>suma bilansowa mld usd (średnia za okres)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'Data (2)'!$E$1:$AE$1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'Data (2)'!$E$7:$AE$7</c:f>
            </c:numRef>
          </c:val>
          <c:extLst>
            <c:ext xmlns:c16="http://schemas.microsoft.com/office/drawing/2014/chart" uri="{C3380CC4-5D6E-409C-BE32-E72D297353CC}">
              <c16:uniqueId val="{00000005-1C63-4588-854C-EAF712773EBD}"/>
            </c:ext>
          </c:extLst>
        </c:ser>
        <c:ser>
          <c:idx val="6"/>
          <c:order val="6"/>
          <c:tx>
            <c:strRef>
              <c:f>'Data (2)'!$C$8:$D$8</c:f>
              <c:strCache>
                <c:ptCount val="2"/>
                <c:pt idx="0">
                  <c:v>bank of england suma bilnsowa (tys. funtów)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'Data (2)'!$E$1:$AE$1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'Data (2)'!$E$8:$AE$8</c:f>
            </c:numRef>
          </c:val>
          <c:extLst>
            <c:ext xmlns:c16="http://schemas.microsoft.com/office/drawing/2014/chart" uri="{C3380CC4-5D6E-409C-BE32-E72D297353CC}">
              <c16:uniqueId val="{00000006-1C63-4588-854C-EAF712773EBD}"/>
            </c:ext>
          </c:extLst>
        </c:ser>
        <c:ser>
          <c:idx val="7"/>
          <c:order val="7"/>
          <c:tx>
            <c:strRef>
              <c:f>'Data (2)'!$C$9:$D$9</c:f>
              <c:strCache>
                <c:ptCount val="2"/>
                <c:pt idx="0">
                  <c:v>bank of england suma bilnsowa (mln usd)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'Data (2)'!$E$1:$AE$1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'Data (2)'!$E$9:$AE$9</c:f>
            </c:numRef>
          </c:val>
          <c:extLst>
            <c:ext xmlns:c16="http://schemas.microsoft.com/office/drawing/2014/chart" uri="{C3380CC4-5D6E-409C-BE32-E72D297353CC}">
              <c16:uniqueId val="{00000007-1C63-4588-854C-EAF712773EBD}"/>
            </c:ext>
          </c:extLst>
        </c:ser>
        <c:ser>
          <c:idx val="8"/>
          <c:order val="8"/>
          <c:tx>
            <c:strRef>
              <c:f>'Data (2)'!$C$10:$D$10</c:f>
              <c:strCache>
                <c:ptCount val="2"/>
                <c:pt idx="0">
                  <c:v>Euro area</c:v>
                </c:pt>
                <c:pt idx="1">
                  <c:v>suma bilnsowa (mln EUR) (lewa skala)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'Data (2)'!$E$1:$AE$1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'Data (2)'!$E$10:$AE$10</c:f>
            </c:numRef>
          </c:val>
          <c:extLst>
            <c:ext xmlns:c16="http://schemas.microsoft.com/office/drawing/2014/chart" uri="{C3380CC4-5D6E-409C-BE32-E72D297353CC}">
              <c16:uniqueId val="{00000008-1C63-4588-854C-EAF712773EBD}"/>
            </c:ext>
          </c:extLst>
        </c:ser>
        <c:ser>
          <c:idx val="9"/>
          <c:order val="9"/>
          <c:tx>
            <c:strRef>
              <c:f>'Data (2)'!$C$11:$D$11</c:f>
              <c:strCache>
                <c:ptCount val="2"/>
                <c:pt idx="0">
                  <c:v>euro area </c:v>
                </c:pt>
                <c:pt idx="1">
                  <c:v>mln usd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'Data (2)'!$E$1:$AE$1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'Data (2)'!$E$11:$AE$11</c:f>
            </c:numRef>
          </c:val>
          <c:extLst>
            <c:ext xmlns:c16="http://schemas.microsoft.com/office/drawing/2014/chart" uri="{C3380CC4-5D6E-409C-BE32-E72D297353CC}">
              <c16:uniqueId val="{00000009-1C63-4588-854C-EAF712773EBD}"/>
            </c:ext>
          </c:extLst>
        </c:ser>
        <c:ser>
          <c:idx val="10"/>
          <c:order val="10"/>
          <c:tx>
            <c:strRef>
              <c:f>'Data (2)'!$C$12:$D$12</c:f>
              <c:strCache>
                <c:ptCount val="2"/>
                <c:pt idx="0">
                  <c:v>Fed USD mln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'Data (2)'!$E$1:$AE$1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'Data (2)'!$E$12:$AE$12</c:f>
            </c:numRef>
          </c:val>
          <c:extLst>
            <c:ext xmlns:c16="http://schemas.microsoft.com/office/drawing/2014/chart" uri="{C3380CC4-5D6E-409C-BE32-E72D297353CC}">
              <c16:uniqueId val="{0000000A-1C63-4588-854C-EAF712773EBD}"/>
            </c:ext>
          </c:extLst>
        </c:ser>
        <c:ser>
          <c:idx val="11"/>
          <c:order val="11"/>
          <c:tx>
            <c:strRef>
              <c:f>'Data (2)'!$C$13:$D$13</c:f>
              <c:strCache>
                <c:ptCount val="2"/>
                <c:pt idx="0">
                  <c:v>suma bilansowa 4 banków centralnych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'Data (2)'!$E$1:$AE$1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'Data (2)'!$E$13:$AE$13</c:f>
              <c:numCache>
                <c:formatCode>General</c:formatCode>
                <c:ptCount val="18"/>
                <c:pt idx="0">
                  <c:v>2493080.5198662155</c:v>
                </c:pt>
                <c:pt idx="1">
                  <c:v>2448956.0124113075</c:v>
                </c:pt>
                <c:pt idx="2">
                  <c:v>2376536.778586898</c:v>
                </c:pt>
                <c:pt idx="3">
                  <c:v>2527830.3986345716</c:v>
                </c:pt>
                <c:pt idx="4">
                  <c:v>2883278.7404710129</c:v>
                </c:pt>
                <c:pt idx="5">
                  <c:v>3257090.9450017991</c:v>
                </c:pt>
                <c:pt idx="6">
                  <c:v>3516711.68008547</c:v>
                </c:pt>
                <c:pt idx="7">
                  <c:v>3545271.0401759502</c:v>
                </c:pt>
                <c:pt idx="8">
                  <c:v>3876458.3012719923</c:v>
                </c:pt>
                <c:pt idx="9">
                  <c:v>6248726.5574067431</c:v>
                </c:pt>
                <c:pt idx="10">
                  <c:v>6635421.4993826188</c:v>
                </c:pt>
                <c:pt idx="11">
                  <c:v>6828329.0668872744</c:v>
                </c:pt>
                <c:pt idx="12">
                  <c:v>8370539.7219258621</c:v>
                </c:pt>
                <c:pt idx="13">
                  <c:v>9039793.201135423</c:v>
                </c:pt>
                <c:pt idx="14">
                  <c:v>10091116.95082546</c:v>
                </c:pt>
                <c:pt idx="15">
                  <c:v>10614354.338527571</c:v>
                </c:pt>
                <c:pt idx="16">
                  <c:v>10708754.346209649</c:v>
                </c:pt>
                <c:pt idx="17">
                  <c:v>12463096.117246794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63-4588-854C-EAF712773EBD}"/>
            </c:ext>
          </c:extLst>
        </c:ser>
        <c:ser>
          <c:idx val="12"/>
          <c:order val="12"/>
          <c:tx>
            <c:strRef>
              <c:f>'Data (2)'!$C$14:$D$14</c:f>
              <c:strCache>
                <c:ptCount val="2"/>
                <c:pt idx="0">
                  <c:v>world gdp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'Data (2)'!$E$1:$AE$1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'Data (2)'!$E$14:$AE$14</c:f>
            </c:numRef>
          </c:val>
          <c:extLst>
            <c:ext xmlns:c16="http://schemas.microsoft.com/office/drawing/2014/chart" uri="{C3380CC4-5D6E-409C-BE32-E72D297353CC}">
              <c16:uniqueId val="{0000000C-1C63-4588-854C-EAF712773EBD}"/>
            </c:ext>
          </c:extLst>
        </c:ser>
        <c:ser>
          <c:idx val="13"/>
          <c:order val="13"/>
          <c:tx>
            <c:strRef>
              <c:f>'Data (2)'!$C$15:$D$15</c:f>
              <c:strCache>
                <c:ptCount val="2"/>
                <c:pt idx="0">
                  <c:v>world gdp mln USD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'Data (2)'!$E$1:$AE$1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'Data (2)'!$E$15:$AE$15</c:f>
            </c:numRef>
          </c:val>
          <c:extLst>
            <c:ext xmlns:c16="http://schemas.microsoft.com/office/drawing/2014/chart" uri="{C3380CC4-5D6E-409C-BE32-E72D297353CC}">
              <c16:uniqueId val="{0000000D-1C63-4588-854C-EAF71277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0598928"/>
        <c:axId val="390598512"/>
      </c:barChart>
      <c:lineChart>
        <c:grouping val="standard"/>
        <c:varyColors val="0"/>
        <c:ser>
          <c:idx val="14"/>
          <c:order val="14"/>
          <c:tx>
            <c:strRef>
              <c:f>'Data (2)'!$C$16:$D$16</c:f>
              <c:strCache>
                <c:ptCount val="2"/>
                <c:pt idx="0">
                  <c:v>udział bilansów 4 banków centralnych w światowym PKB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'Data (2)'!$E$1:$AE$1</c:f>
              <c:numCache>
                <c:formatCode>General</c:formatCode>
                <c:ptCount val="1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'Data (2)'!$E$16:$AE$16</c:f>
              <c:numCache>
                <c:formatCode>0.00%</c:formatCode>
                <c:ptCount val="18"/>
                <c:pt idx="0">
                  <c:v>7.6742959456766943E-2</c:v>
                </c:pt>
                <c:pt idx="1">
                  <c:v>7.3009075426662282E-2</c:v>
                </c:pt>
                <c:pt idx="2">
                  <c:v>7.1290439054252849E-2</c:v>
                </c:pt>
                <c:pt idx="3">
                  <c:v>7.3032492614170719E-2</c:v>
                </c:pt>
                <c:pt idx="4">
                  <c:v>7.418232869236692E-2</c:v>
                </c:pt>
                <c:pt idx="5">
                  <c:v>7.4412510444593863E-2</c:v>
                </c:pt>
                <c:pt idx="6">
                  <c:v>7.4214738686976159E-2</c:v>
                </c:pt>
                <c:pt idx="7">
                  <c:v>6.9099495534429373E-2</c:v>
                </c:pt>
                <c:pt idx="8">
                  <c:v>6.7074492209020578E-2</c:v>
                </c:pt>
                <c:pt idx="9">
                  <c:v>9.8581563836164815E-2</c:v>
                </c:pt>
                <c:pt idx="10">
                  <c:v>0.11043025388465867</c:v>
                </c:pt>
                <c:pt idx="11">
                  <c:v>0.10360685599488238</c:v>
                </c:pt>
                <c:pt idx="12">
                  <c:v>0.11428650173453858</c:v>
                </c:pt>
                <c:pt idx="13">
                  <c:v>0.12084915431728195</c:v>
                </c:pt>
                <c:pt idx="14">
                  <c:v>0.13118183846866219</c:v>
                </c:pt>
                <c:pt idx="15">
                  <c:v>0.13458017397797301</c:v>
                </c:pt>
                <c:pt idx="16">
                  <c:v>0.14372291885656061</c:v>
                </c:pt>
                <c:pt idx="17">
                  <c:v>0.16497897352861346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C63-4588-854C-EAF71277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180992"/>
        <c:axId val="257180576"/>
      </c:lineChart>
      <c:catAx>
        <c:axId val="39059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90598512"/>
        <c:crosses val="autoZero"/>
        <c:auto val="1"/>
        <c:lblAlgn val="ctr"/>
        <c:lblOffset val="100"/>
        <c:noMultiLvlLbl val="0"/>
      </c:catAx>
      <c:valAx>
        <c:axId val="39059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90598928"/>
        <c:crosses val="autoZero"/>
        <c:crossBetween val="between"/>
      </c:valAx>
      <c:valAx>
        <c:axId val="257180576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57180992"/>
        <c:crosses val="max"/>
        <c:crossBetween val="between"/>
      </c:valAx>
      <c:catAx>
        <c:axId val="2571809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57180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'[3]ecb kompozycja'!$B$1</c:f>
              <c:strCache>
                <c:ptCount val="1"/>
                <c:pt idx="0">
                  <c:v>2007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'[3]ecb kompozycja'!$A$2:$A$8</c:f>
              <c:strCache>
                <c:ptCount val="7"/>
                <c:pt idx="0">
                  <c:v>złoto i należności w złocie</c:v>
                </c:pt>
                <c:pt idx="1">
                  <c:v>należności od nierezydentów strefy euro w walutach obcych</c:v>
                </c:pt>
                <c:pt idx="2">
                  <c:v>należności od rezydentów strefy euro w walutach obcych</c:v>
                </c:pt>
                <c:pt idx="3">
                  <c:v>należności od nierezydentów strefy euro w euro</c:v>
                </c:pt>
                <c:pt idx="4">
                  <c:v>pozostałe należności od instytucji kredytowych strefy euro</c:v>
                </c:pt>
                <c:pt idx="5">
                  <c:v>należności wewnętrzne w ramach Eurosystemu</c:v>
                </c:pt>
                <c:pt idx="6">
                  <c:v>pozostałe aktywa</c:v>
                </c:pt>
              </c:strCache>
            </c:strRef>
          </c:cat>
          <c:val>
            <c:numRef>
              <c:f>'[3]ecb kompozycja'!$B$2:$B$8</c:f>
              <c:numCache>
                <c:formatCode>General</c:formatCode>
                <c:ptCount val="7"/>
                <c:pt idx="0">
                  <c:v>10280374109</c:v>
                </c:pt>
                <c:pt idx="1">
                  <c:v>29022180851</c:v>
                </c:pt>
                <c:pt idx="2">
                  <c:v>3868163459</c:v>
                </c:pt>
                <c:pt idx="3">
                  <c:v>25128295</c:v>
                </c:pt>
                <c:pt idx="4">
                  <c:v>100038774</c:v>
                </c:pt>
                <c:pt idx="5">
                  <c:v>71371700802</c:v>
                </c:pt>
                <c:pt idx="6">
                  <c:v>11375872013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6-4495-96A7-10921748AE8F}"/>
            </c:ext>
          </c:extLst>
        </c:ser>
        <c:ser>
          <c:idx val="1"/>
          <c:order val="1"/>
          <c:tx>
            <c:strRef>
              <c:f>'ecb kompozycja'!$C$1</c:f>
              <c:strCache>
                <c:ptCount val="1"/>
                <c:pt idx="0">
                  <c:v>2007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00A6-4495-96A7-10921748AE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00A6-4495-96A7-10921748AE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00A6-4495-96A7-10921748AE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00A6-4495-96A7-10921748AE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00A6-4495-96A7-10921748AE8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00A6-4495-96A7-10921748AE8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00A6-4495-96A7-10921748AE8F}"/>
              </c:ext>
            </c:extLst>
          </c:dPt>
          <c:cat>
            <c:strRef>
              <c:f>'ecb kompozycja'!$A$2:$A$8</c:f>
              <c:strCache>
                <c:ptCount val="7"/>
                <c:pt idx="0">
                  <c:v>złoto i należności w złocie</c:v>
                </c:pt>
                <c:pt idx="1">
                  <c:v>należności od nierezydentów strefy euro w walutach obcych</c:v>
                </c:pt>
                <c:pt idx="2">
                  <c:v>należności od rezydentów strefy euro w walutach obcych</c:v>
                </c:pt>
                <c:pt idx="3">
                  <c:v>należności od nierezydentów strefy euro w euro</c:v>
                </c:pt>
                <c:pt idx="4">
                  <c:v>pozostałe należności od instytucji kredytowych strefy euro</c:v>
                </c:pt>
                <c:pt idx="5">
                  <c:v>należności wewnętrzne w ramach Eurosystemu</c:v>
                </c:pt>
                <c:pt idx="6">
                  <c:v>pozostałe aktywa</c:v>
                </c:pt>
              </c:strCache>
            </c:strRef>
          </c:cat>
          <c:val>
            <c:numRef>
              <c:f>'ecb kompozycja'!$C$2:$C$8</c:f>
              <c:numCache>
                <c:formatCode>0.00%</c:formatCode>
                <c:ptCount val="7"/>
                <c:pt idx="0">
                  <c:v>8.1562139339962189E-2</c:v>
                </c:pt>
                <c:pt idx="1">
                  <c:v>0.23025535193768348</c:v>
                </c:pt>
                <c:pt idx="2">
                  <c:v>3.0689125092880229E-2</c:v>
                </c:pt>
                <c:pt idx="3">
                  <c:v>1.9936215126367977E-4</c:v>
                </c:pt>
                <c:pt idx="4">
                  <c:v>7.9368477624212365E-4</c:v>
                </c:pt>
                <c:pt idx="5">
                  <c:v>0.56624676728900303</c:v>
                </c:pt>
                <c:pt idx="6">
                  <c:v>9.0253569412965237E-2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0A6-4495-96A7-10921748A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016841644794401E-2"/>
          <c:y val="0.43228783902012247"/>
          <c:w val="0.75852165354330714"/>
          <c:h val="0.5399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'[3]ecb kompozycja'!$E$1</c:f>
              <c:strCache>
                <c:ptCount val="1"/>
                <c:pt idx="0">
                  <c:v>2016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'[3]ecb kompozycja'!$D$2:$D$8</c:f>
              <c:strCache>
                <c:ptCount val="7"/>
                <c:pt idx="0">
                  <c:v>złoto i należności w złocie</c:v>
                </c:pt>
                <c:pt idx="1">
                  <c:v>należności od nierezydentów strefy euro w walutach obcych</c:v>
                </c:pt>
                <c:pt idx="2">
                  <c:v>należności od rezydentów strefy euro w walutach obcych</c:v>
                </c:pt>
                <c:pt idx="3">
                  <c:v>papiery wartościowe rezydentów strefy euro w euro (na potrzeby polityki pieniężnej)</c:v>
                </c:pt>
                <c:pt idx="4">
                  <c:v>pozostałe należności od instytucji kredytowych strefy euro</c:v>
                </c:pt>
                <c:pt idx="5">
                  <c:v>należności wewnętrzne w ramach Eurosystemu</c:v>
                </c:pt>
                <c:pt idx="6">
                  <c:v>pozostałe aktywa</c:v>
                </c:pt>
              </c:strCache>
            </c:strRef>
          </c:cat>
          <c:val>
            <c:numRef>
              <c:f>'[3]ecb kompozycja'!$E$2:$E$8</c:f>
              <c:numCache>
                <c:formatCode>General</c:formatCode>
                <c:ptCount val="7"/>
                <c:pt idx="0">
                  <c:v>17820761460</c:v>
                </c:pt>
                <c:pt idx="1">
                  <c:v>51137153239</c:v>
                </c:pt>
                <c:pt idx="2">
                  <c:v>2472936063</c:v>
                </c:pt>
                <c:pt idx="3">
                  <c:v>160815274667</c:v>
                </c:pt>
                <c:pt idx="4">
                  <c:v>98603066</c:v>
                </c:pt>
                <c:pt idx="5">
                  <c:v>90097085330</c:v>
                </c:pt>
                <c:pt idx="6">
                  <c:v>26542585303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E-4DFE-A99D-AF78EFF1EC5D}"/>
            </c:ext>
          </c:extLst>
        </c:ser>
        <c:ser>
          <c:idx val="1"/>
          <c:order val="1"/>
          <c:tx>
            <c:strRef>
              <c:f>'ecb kompozycja'!$F$1</c:f>
              <c:strCache>
                <c:ptCount val="1"/>
                <c:pt idx="0">
                  <c:v>2016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65AE-4DFE-A99D-AF78EFF1EC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65AE-4DFE-A99D-AF78EFF1EC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65AE-4DFE-A99D-AF78EFF1EC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65AE-4DFE-A99D-AF78EFF1EC5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65AE-4DFE-A99D-AF78EFF1EC5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65AE-4DFE-A99D-AF78EFF1EC5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65AE-4DFE-A99D-AF78EFF1EC5D}"/>
              </c:ext>
            </c:extLst>
          </c:dPt>
          <c:cat>
            <c:strRef>
              <c:f>'ecb kompozycja'!$D$2:$D$8</c:f>
              <c:strCache>
                <c:ptCount val="7"/>
                <c:pt idx="0">
                  <c:v>złoto i należności w złocie</c:v>
                </c:pt>
                <c:pt idx="1">
                  <c:v>należności od nierezydentów strefy euro w walutach obcych</c:v>
                </c:pt>
                <c:pt idx="2">
                  <c:v>należności od rezydentów strefy euro w walutach obcych</c:v>
                </c:pt>
                <c:pt idx="3">
                  <c:v>papiery wartościowe rezydentów strefy euro w euro (na potrzeby polityki pieniężnej)</c:v>
                </c:pt>
                <c:pt idx="4">
                  <c:v>pozostałe należności od instytucji kredytowych strefy euro</c:v>
                </c:pt>
                <c:pt idx="5">
                  <c:v>należności wewnętrzne w ramach Eurosystemu</c:v>
                </c:pt>
                <c:pt idx="6">
                  <c:v>pozostałe aktywa</c:v>
                </c:pt>
              </c:strCache>
            </c:strRef>
          </c:cat>
          <c:val>
            <c:numRef>
              <c:f>'ecb kompozycja'!$F$2:$F$8</c:f>
              <c:numCache>
                <c:formatCode>0.00%</c:formatCode>
                <c:ptCount val="7"/>
                <c:pt idx="0">
                  <c:v>5.1064636426523258E-2</c:v>
                </c:pt>
                <c:pt idx="1">
                  <c:v>0.14653134457235145</c:v>
                </c:pt>
                <c:pt idx="2">
                  <c:v>7.0860934448046201E-3</c:v>
                </c:pt>
                <c:pt idx="3">
                  <c:v>0.46080935156077391</c:v>
                </c:pt>
                <c:pt idx="4">
                  <c:v>2.8254290520257473E-4</c:v>
                </c:pt>
                <c:pt idx="5">
                  <c:v>0.25816937821611424</c:v>
                </c:pt>
                <c:pt idx="6">
                  <c:v>7.6056652874229913E-2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5AE-4DFE-A99D-AF78EFF1E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63517060367454E-2"/>
          <c:y val="0.43228783902012247"/>
          <c:w val="0.91849518810148734"/>
          <c:h val="0.5399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'boj + Fed'!$A$3</c:f>
              <c:strCache>
                <c:ptCount val="1"/>
                <c:pt idx="0">
                  <c:v>Fed (mld USD) (lewa skala)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'boj + Fed'!$B$1:$AL$1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'boj + Fed'!$B$3:$AL$3</c:f>
              <c:numCache>
                <c:formatCode>_(* #,##0.00_);_(* \(#,##0.00\);_(* "-"??_);_(@_)</c:formatCode>
                <c:ptCount val="37"/>
                <c:pt idx="0">
                  <c:v>171.487334</c:v>
                </c:pt>
                <c:pt idx="1">
                  <c:v>176.84707800000001</c:v>
                </c:pt>
                <c:pt idx="2">
                  <c:v>190.12097</c:v>
                </c:pt>
                <c:pt idx="3">
                  <c:v>198.57511400000001</c:v>
                </c:pt>
                <c:pt idx="4">
                  <c:v>208.52356800000001</c:v>
                </c:pt>
                <c:pt idx="5">
                  <c:v>237.57834899999997</c:v>
                </c:pt>
                <c:pt idx="6">
                  <c:v>267.366443</c:v>
                </c:pt>
                <c:pt idx="7">
                  <c:v>275.575941</c:v>
                </c:pt>
                <c:pt idx="8">
                  <c:v>293.67518999999999</c:v>
                </c:pt>
                <c:pt idx="9">
                  <c:v>304.42493400000001</c:v>
                </c:pt>
                <c:pt idx="10">
                  <c:v>327.57682299999999</c:v>
                </c:pt>
                <c:pt idx="11">
                  <c:v>353.06080300000002</c:v>
                </c:pt>
                <c:pt idx="12">
                  <c:v>367.90069</c:v>
                </c:pt>
                <c:pt idx="13">
                  <c:v>409.97051099999999</c:v>
                </c:pt>
                <c:pt idx="14">
                  <c:v>436.89594099999999</c:v>
                </c:pt>
                <c:pt idx="15">
                  <c:v>455.23520000000002</c:v>
                </c:pt>
                <c:pt idx="16">
                  <c:v>481.51043199999998</c:v>
                </c:pt>
                <c:pt idx="17">
                  <c:v>518.41999999999996</c:v>
                </c:pt>
                <c:pt idx="18">
                  <c:v>544.64200000000005</c:v>
                </c:pt>
                <c:pt idx="19">
                  <c:v>674.46</c:v>
                </c:pt>
                <c:pt idx="20">
                  <c:v>614.43100000000004</c:v>
                </c:pt>
                <c:pt idx="21">
                  <c:v>656.98</c:v>
                </c:pt>
                <c:pt idx="22">
                  <c:v>733.24900000000002</c:v>
                </c:pt>
                <c:pt idx="23">
                  <c:v>773.89400000000001</c:v>
                </c:pt>
                <c:pt idx="24">
                  <c:v>814.94600000000003</c:v>
                </c:pt>
                <c:pt idx="25">
                  <c:v>851.13</c:v>
                </c:pt>
                <c:pt idx="26">
                  <c:v>878.49400000000003</c:v>
                </c:pt>
                <c:pt idx="27">
                  <c:v>918.73699999999997</c:v>
                </c:pt>
                <c:pt idx="28">
                  <c:v>2248.5340000000001</c:v>
                </c:pt>
                <c:pt idx="29">
                  <c:v>2238.971</c:v>
                </c:pt>
                <c:pt idx="30">
                  <c:v>2430.89</c:v>
                </c:pt>
                <c:pt idx="31">
                  <c:v>2921.337</c:v>
                </c:pt>
                <c:pt idx="32">
                  <c:v>2918.7</c:v>
                </c:pt>
                <c:pt idx="33">
                  <c:v>4024.1489999999999</c:v>
                </c:pt>
                <c:pt idx="34">
                  <c:v>4497.7740000000003</c:v>
                </c:pt>
                <c:pt idx="35">
                  <c:v>4484.7650000000003</c:v>
                </c:pt>
                <c:pt idx="36">
                  <c:v>4455.0870000000004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8-450C-8C80-9FBDDBC19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111568"/>
        <c:axId val="345256928"/>
      </c:lineChart>
      <c:lineChart>
        <c:grouping val="standard"/>
        <c:varyColors val="0"/>
        <c:ser>
          <c:idx val="0"/>
          <c:order val="0"/>
          <c:tx>
            <c:strRef>
              <c:f>'boj + Fed'!$A$2</c:f>
              <c:strCache>
                <c:ptCount val="1"/>
                <c:pt idx="0">
                  <c:v>Banku Japonii (bln jenów) (prawa skala)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'boj + Fed'!$B$1:$AL$1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'boj + Fed'!$B$2:$AL$2</c:f>
              <c:numCache>
                <c:formatCode>_(* #,##0.00_);_(* \(#,##0.00\);_(* "-"??_);_(@_)</c:formatCode>
                <c:ptCount val="37"/>
                <c:pt idx="0">
                  <c:v>24.104500000000002</c:v>
                </c:pt>
                <c:pt idx="1">
                  <c:v>25.0641</c:v>
                </c:pt>
                <c:pt idx="2">
                  <c:v>26.399900000000002</c:v>
                </c:pt>
                <c:pt idx="3">
                  <c:v>27.707999999999998</c:v>
                </c:pt>
                <c:pt idx="4">
                  <c:v>30.091000000000001</c:v>
                </c:pt>
                <c:pt idx="5">
                  <c:v>31.120699999999999</c:v>
                </c:pt>
                <c:pt idx="6">
                  <c:v>32.5672</c:v>
                </c:pt>
                <c:pt idx="7">
                  <c:v>34.739699999999999</c:v>
                </c:pt>
                <c:pt idx="8">
                  <c:v>39.6434</c:v>
                </c:pt>
                <c:pt idx="9">
                  <c:v>45.130600000000001</c:v>
                </c:pt>
                <c:pt idx="10">
                  <c:v>49.156500000000001</c:v>
                </c:pt>
                <c:pt idx="11">
                  <c:v>49.591200000000001</c:v>
                </c:pt>
                <c:pt idx="12">
                  <c:v>47.988900000000001</c:v>
                </c:pt>
                <c:pt idx="13">
                  <c:v>50.1708</c:v>
                </c:pt>
                <c:pt idx="14">
                  <c:v>50.4116</c:v>
                </c:pt>
                <c:pt idx="15">
                  <c:v>54.295699999999997</c:v>
                </c:pt>
                <c:pt idx="16">
                  <c:v>61.963000000000001</c:v>
                </c:pt>
                <c:pt idx="17">
                  <c:v>71.458300000000008</c:v>
                </c:pt>
                <c:pt idx="18">
                  <c:v>91.238100000000003</c:v>
                </c:pt>
                <c:pt idx="19">
                  <c:v>111.348</c:v>
                </c:pt>
                <c:pt idx="20">
                  <c:v>106.79600000000001</c:v>
                </c:pt>
                <c:pt idx="21">
                  <c:v>117.508</c:v>
                </c:pt>
                <c:pt idx="22">
                  <c:v>125.126</c:v>
                </c:pt>
                <c:pt idx="23">
                  <c:v>131.36799999999999</c:v>
                </c:pt>
                <c:pt idx="24">
                  <c:v>144.54599999999999</c:v>
                </c:pt>
                <c:pt idx="25">
                  <c:v>155.607</c:v>
                </c:pt>
                <c:pt idx="26">
                  <c:v>115.54300000000001</c:v>
                </c:pt>
                <c:pt idx="27">
                  <c:v>111.28400000000001</c:v>
                </c:pt>
                <c:pt idx="28">
                  <c:v>122.771</c:v>
                </c:pt>
                <c:pt idx="29">
                  <c:v>122.533</c:v>
                </c:pt>
                <c:pt idx="30">
                  <c:v>128.71</c:v>
                </c:pt>
                <c:pt idx="31">
                  <c:v>143.02199999999999</c:v>
                </c:pt>
                <c:pt idx="32">
                  <c:v>158.36199999999999</c:v>
                </c:pt>
                <c:pt idx="33">
                  <c:v>224.18899999999999</c:v>
                </c:pt>
                <c:pt idx="34">
                  <c:v>300.21100000000001</c:v>
                </c:pt>
                <c:pt idx="35">
                  <c:v>383.10700000000003</c:v>
                </c:pt>
                <c:pt idx="36">
                  <c:v>468.63099999999997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8-450C-8C80-9FBDDBC19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098368"/>
        <c:axId val="266097952"/>
      </c:lineChart>
      <c:catAx>
        <c:axId val="26711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45256928"/>
        <c:crosses val="autoZero"/>
        <c:auto val="1"/>
        <c:lblAlgn val="ctr"/>
        <c:lblOffset val="100"/>
        <c:noMultiLvlLbl val="0"/>
      </c:catAx>
      <c:valAx>
        <c:axId val="34525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67111568"/>
        <c:crosses val="autoZero"/>
        <c:crossBetween val="between"/>
      </c:valAx>
      <c:valAx>
        <c:axId val="266097952"/>
        <c:scaling>
          <c:orientation val="minMax"/>
        </c:scaling>
        <c:delete val="0"/>
        <c:axPos val="r"/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66098368"/>
        <c:crosses val="max"/>
        <c:crossBetween val="between"/>
      </c:valAx>
      <c:catAx>
        <c:axId val="266098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6097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Data!$E$5</c:f>
              <c:strCache>
                <c:ptCount val="1"/>
                <c:pt idx="0">
                  <c:v>GDP (current US$)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Data!$F$1:$AF$1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Data!$F$5:$AF$5</c:f>
              <c:numCache>
                <c:formatCode>General</c:formatCode>
                <c:ptCount val="27"/>
                <c:pt idx="0">
                  <c:v>279349355713.80127</c:v>
                </c:pt>
                <c:pt idx="1">
                  <c:v>325734233312.87927</c:v>
                </c:pt>
                <c:pt idx="2">
                  <c:v>350051111253.44269</c:v>
                </c:pt>
                <c:pt idx="3">
                  <c:v>386302839273.92328</c:v>
                </c:pt>
                <c:pt idx="4">
                  <c:v>455602962225.40295</c:v>
                </c:pt>
                <c:pt idx="5">
                  <c:v>556130926912.75427</c:v>
                </c:pt>
                <c:pt idx="6">
                  <c:v>598099073901.42334</c:v>
                </c:pt>
                <c:pt idx="7">
                  <c:v>557503074772.15149</c:v>
                </c:pt>
                <c:pt idx="8">
                  <c:v>374241351752.48315</c:v>
                </c:pt>
                <c:pt idx="9">
                  <c:v>485248229336.6532</c:v>
                </c:pt>
                <c:pt idx="10">
                  <c:v>561633125839.99426</c:v>
                </c:pt>
                <c:pt idx="11">
                  <c:v>533052076313.52679</c:v>
                </c:pt>
                <c:pt idx="12">
                  <c:v>609020054512.46521</c:v>
                </c:pt>
                <c:pt idx="13">
                  <c:v>680520724062.40308</c:v>
                </c:pt>
                <c:pt idx="14">
                  <c:v>764880644710.64856</c:v>
                </c:pt>
                <c:pt idx="15">
                  <c:v>898137194716.18811</c:v>
                </c:pt>
                <c:pt idx="16">
                  <c:v>1011797457138.5032</c:v>
                </c:pt>
                <c:pt idx="17">
                  <c:v>1122679154632.4143</c:v>
                </c:pt>
                <c:pt idx="18">
                  <c:v>1002219052967.5377</c:v>
                </c:pt>
                <c:pt idx="19">
                  <c:v>901934953364.71082</c:v>
                </c:pt>
                <c:pt idx="20">
                  <c:v>1094499338702.7156</c:v>
                </c:pt>
                <c:pt idx="21">
                  <c:v>1202463682633.8474</c:v>
                </c:pt>
                <c:pt idx="22">
                  <c:v>1222807284485.3149</c:v>
                </c:pt>
                <c:pt idx="23">
                  <c:v>1305604981271.9133</c:v>
                </c:pt>
                <c:pt idx="24">
                  <c:v>1411333926201.2412</c:v>
                </c:pt>
                <c:pt idx="25">
                  <c:v>1382764027113.8193</c:v>
                </c:pt>
                <c:pt idx="26">
                  <c:v>1411245589976.6304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2-4469-9A1F-FE01F01D4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170432"/>
        <c:axId val="266842560"/>
      </c:lineChart>
      <c:catAx>
        <c:axId val="18717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66842560"/>
        <c:crosses val="autoZero"/>
        <c:auto val="1"/>
        <c:lblAlgn val="ctr"/>
        <c:lblOffset val="100"/>
        <c:noMultiLvlLbl val="0"/>
      </c:catAx>
      <c:valAx>
        <c:axId val="26684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717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Data!$E$2</c:f>
              <c:strCache>
                <c:ptCount val="1"/>
                <c:pt idx="0">
                  <c:v>Relacja rezerw walutowych do wielkości miesięcznego importu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Data!$F$1:$AF$1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Data!$F$2:$AF$2</c:f>
              <c:numCache>
                <c:formatCode>General</c:formatCode>
                <c:ptCount val="27"/>
                <c:pt idx="0">
                  <c:v>2.3333623265043895</c:v>
                </c:pt>
                <c:pt idx="1">
                  <c:v>1.8476745502628544</c:v>
                </c:pt>
                <c:pt idx="2">
                  <c:v>2.2660383231842425</c:v>
                </c:pt>
                <c:pt idx="3">
                  <c:v>2.5422297576330295</c:v>
                </c:pt>
                <c:pt idx="4">
                  <c:v>2.6231745709039678</c:v>
                </c:pt>
                <c:pt idx="5">
                  <c:v>2.4981859225294913</c:v>
                </c:pt>
                <c:pt idx="6">
                  <c:v>2.3176927588346041</c:v>
                </c:pt>
                <c:pt idx="7">
                  <c:v>1.4026320914078039</c:v>
                </c:pt>
                <c:pt idx="8">
                  <c:v>5.1407766469987592</c:v>
                </c:pt>
                <c:pt idx="9">
                  <c:v>6.011024834708028</c:v>
                </c:pt>
                <c:pt idx="10">
                  <c:v>5.8171743171647989</c:v>
                </c:pt>
                <c:pt idx="11">
                  <c:v>6.8327334535188733</c:v>
                </c:pt>
                <c:pt idx="12">
                  <c:v>7.5674015015227933</c:v>
                </c:pt>
                <c:pt idx="13">
                  <c:v>8.3427190450204662</c:v>
                </c:pt>
                <c:pt idx="14">
                  <c:v>8.5437753872499265</c:v>
                </c:pt>
                <c:pt idx="15">
                  <c:v>7.6085031502975964</c:v>
                </c:pt>
                <c:pt idx="16">
                  <c:v>7.2871216067175322</c:v>
                </c:pt>
                <c:pt idx="17">
                  <c:v>6.8605007867468473</c:v>
                </c:pt>
                <c:pt idx="18">
                  <c:v>4.4667231502790115</c:v>
                </c:pt>
                <c:pt idx="19">
                  <c:v>7.7966371305863502</c:v>
                </c:pt>
                <c:pt idx="20">
                  <c:v>6.5454054270487285</c:v>
                </c:pt>
                <c:pt idx="21">
                  <c:v>5.4000962945414575</c:v>
                </c:pt>
                <c:pt idx="22">
                  <c:v>5.775780298717649</c:v>
                </c:pt>
                <c:pt idx="23">
                  <c:v>6.2224916458226902</c:v>
                </c:pt>
                <c:pt idx="24">
                  <c:v>6.5712483887046149</c:v>
                </c:pt>
                <c:pt idx="25">
                  <c:v>7.9495459721010553</c:v>
                </c:pt>
                <c:pt idx="26">
                  <c:v>8.4907813610147151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8-40A5-907A-CEF8484DA11B}"/>
            </c:ext>
          </c:extLst>
        </c:ser>
        <c:ser>
          <c:idx val="2"/>
          <c:order val="2"/>
          <c:tx>
            <c:strRef>
              <c:f>Data!$B$6</c:f>
              <c:strCache>
                <c:ptCount val="1"/>
                <c:pt idx="0">
                  <c:v>rozpoczęcie kryzysu azjatyckiego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Data!$F$1:$AF$1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Data!$F$6:$AF$6</c:f>
              <c:numCache>
                <c:formatCode>General</c:formatCode>
                <c:ptCount val="27"/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A8-40A5-907A-CEF8484DA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510416"/>
        <c:axId val="69509584"/>
      </c:barChart>
      <c:lineChart>
        <c:grouping val="standard"/>
        <c:varyColors val="0"/>
        <c:ser>
          <c:idx val="1"/>
          <c:order val="1"/>
          <c:tx>
            <c:strRef>
              <c:f>Data!$E$3</c:f>
              <c:strCache>
                <c:ptCount val="1"/>
                <c:pt idx="0">
                  <c:v>Rezerwy walutowe (mln USD)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Data!$F$1:$AF$1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Data!$F$3:$AF$3</c:f>
              <c:numCache>
                <c:formatCode>General</c:formatCode>
                <c:ptCount val="27"/>
                <c:pt idx="0">
                  <c:v>14916.135340295636</c:v>
                </c:pt>
                <c:pt idx="1">
                  <c:v>13814.693077405309</c:v>
                </c:pt>
                <c:pt idx="2">
                  <c:v>17228.14174524169</c:v>
                </c:pt>
                <c:pt idx="3">
                  <c:v>20354.786259448454</c:v>
                </c:pt>
                <c:pt idx="4">
                  <c:v>25763.880664530865</c:v>
                </c:pt>
                <c:pt idx="5">
                  <c:v>32804.28307699936</c:v>
                </c:pt>
                <c:pt idx="6">
                  <c:v>34157.943424534838</c:v>
                </c:pt>
                <c:pt idx="7">
                  <c:v>20465.115218286322</c:v>
                </c:pt>
                <c:pt idx="8">
                  <c:v>52099.586487257453</c:v>
                </c:pt>
                <c:pt idx="9">
                  <c:v>74114.182996373202</c:v>
                </c:pt>
                <c:pt idx="10">
                  <c:v>96250.966251808757</c:v>
                </c:pt>
                <c:pt idx="11">
                  <c:v>102875.39999898899</c:v>
                </c:pt>
                <c:pt idx="12">
                  <c:v>121497.59500586988</c:v>
                </c:pt>
                <c:pt idx="13">
                  <c:v>155471.71408070083</c:v>
                </c:pt>
                <c:pt idx="14">
                  <c:v>199195.48882298765</c:v>
                </c:pt>
                <c:pt idx="15">
                  <c:v>210552.00980397296</c:v>
                </c:pt>
                <c:pt idx="16">
                  <c:v>239148.08890310867</c:v>
                </c:pt>
                <c:pt idx="17">
                  <c:v>262532.67024415795</c:v>
                </c:pt>
                <c:pt idx="18">
                  <c:v>201544.91362107813</c:v>
                </c:pt>
                <c:pt idx="19">
                  <c:v>270437.1442224182</c:v>
                </c:pt>
                <c:pt idx="20">
                  <c:v>292143.48040745582</c:v>
                </c:pt>
                <c:pt idx="21">
                  <c:v>306934.54325815843</c:v>
                </c:pt>
                <c:pt idx="22">
                  <c:v>327724.41629658296</c:v>
                </c:pt>
                <c:pt idx="23">
                  <c:v>345694.10131637589</c:v>
                </c:pt>
                <c:pt idx="24">
                  <c:v>362834.71064611641</c:v>
                </c:pt>
                <c:pt idx="25">
                  <c:v>366707.25599570695</c:v>
                </c:pt>
                <c:pt idx="26">
                  <c:v>370154.19830320973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A8-40A5-907A-CEF8484DA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605776"/>
        <c:axId val="345605360"/>
      </c:lineChart>
      <c:catAx>
        <c:axId val="6951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9509584"/>
        <c:crosses val="autoZero"/>
        <c:auto val="1"/>
        <c:lblAlgn val="ctr"/>
        <c:lblOffset val="100"/>
        <c:noMultiLvlLbl val="0"/>
      </c:catAx>
      <c:valAx>
        <c:axId val="6950958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9510416"/>
        <c:crosses val="autoZero"/>
        <c:crossBetween val="between"/>
      </c:valAx>
      <c:valAx>
        <c:axId val="3456053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45605776"/>
        <c:crosses val="max"/>
        <c:crossBetween val="between"/>
      </c:valAx>
      <c:catAx>
        <c:axId val="345605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5605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171450</xdr:colOff>
      <xdr:row>16</xdr:row>
      <xdr:rowOff>166687</xdr:rowOff>
    </xdr:from>
    <xdr:to>
      <xdr:col>25</xdr:col>
      <xdr:colOff>476250</xdr:colOff>
      <xdr:row>31</xdr:row>
      <xdr:rowOff>52387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895350</xdr:colOff>
      <xdr:row>3</xdr:row>
      <xdr:rowOff>128587</xdr:rowOff>
    </xdr:from>
    <xdr:to>
      <xdr:col>8</xdr:col>
      <xdr:colOff>304800</xdr:colOff>
      <xdr:row>11</xdr:row>
      <xdr:rowOff>14287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285750</xdr:colOff>
      <xdr:row>3</xdr:row>
      <xdr:rowOff>128587</xdr:rowOff>
    </xdr:from>
    <xdr:to>
      <xdr:col>15</xdr:col>
      <xdr:colOff>590550</xdr:colOff>
      <xdr:row>11</xdr:row>
      <xdr:rowOff>14287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457200</xdr:colOff>
      <xdr:row>3</xdr:row>
      <xdr:rowOff>166687</xdr:rowOff>
    </xdr:from>
    <xdr:to>
      <xdr:col>32</xdr:col>
      <xdr:colOff>152400</xdr:colOff>
      <xdr:row>18</xdr:row>
      <xdr:rowOff>52387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314325</xdr:colOff>
      <xdr:row>4</xdr:row>
      <xdr:rowOff>33337</xdr:rowOff>
    </xdr:from>
    <xdr:to>
      <xdr:col>30</xdr:col>
      <xdr:colOff>9525</xdr:colOff>
      <xdr:row>18</xdr:row>
      <xdr:rowOff>109537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438150</xdr:colOff>
      <xdr:row>5</xdr:row>
      <xdr:rowOff>109537</xdr:rowOff>
    </xdr:from>
    <xdr:to>
      <xdr:col>13</xdr:col>
      <xdr:colOff>133350</xdr:colOff>
      <xdr:row>19</xdr:row>
      <xdr:rowOff>185737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dos&#322;aw\Desktop\artyku&#322;%20konferencja%20ar&#322;am&#243;w\wykres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dos&#322;aw\Desktop\artyku&#322;%20konferencja%20ar&#322;am&#243;w\wykres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dos&#322;aw\Desktop\artyku&#322;%20konferencja%20ar&#322;am&#243;w\wykres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1">
          <cell r="F1">
            <v>1990</v>
          </cell>
          <cell r="G1">
            <v>1991</v>
          </cell>
          <cell r="H1">
            <v>1992</v>
          </cell>
          <cell r="I1">
            <v>1993</v>
          </cell>
          <cell r="J1">
            <v>1994</v>
          </cell>
          <cell r="K1">
            <v>1995</v>
          </cell>
          <cell r="L1">
            <v>1996</v>
          </cell>
          <cell r="M1">
            <v>1997</v>
          </cell>
          <cell r="N1">
            <v>1998</v>
          </cell>
          <cell r="O1">
            <v>1999</v>
          </cell>
          <cell r="P1">
            <v>2000</v>
          </cell>
          <cell r="Q1">
            <v>2001</v>
          </cell>
          <cell r="R1">
            <v>2002</v>
          </cell>
          <cell r="S1">
            <v>2003</v>
          </cell>
          <cell r="T1">
            <v>2004</v>
          </cell>
          <cell r="U1">
            <v>2005</v>
          </cell>
          <cell r="V1">
            <v>2006</v>
          </cell>
          <cell r="W1">
            <v>2007</v>
          </cell>
          <cell r="X1">
            <v>2008</v>
          </cell>
          <cell r="Y1">
            <v>2009</v>
          </cell>
          <cell r="Z1">
            <v>2010</v>
          </cell>
          <cell r="AA1">
            <v>2011</v>
          </cell>
          <cell r="AB1">
            <v>2012</v>
          </cell>
          <cell r="AC1">
            <v>2013</v>
          </cell>
          <cell r="AD1">
            <v>2014</v>
          </cell>
          <cell r="AE1">
            <v>2015</v>
          </cell>
          <cell r="AF1">
            <v>2016</v>
          </cell>
        </row>
        <row r="2">
          <cell r="E2" t="str">
            <v>Relacja rezerw walutowych do wielkości miesięcznego importu</v>
          </cell>
          <cell r="F2">
            <v>2.3333623265043895</v>
          </cell>
          <cell r="G2">
            <v>1.8476745502628544</v>
          </cell>
          <cell r="H2">
            <v>2.2660383231842425</v>
          </cell>
          <cell r="I2">
            <v>2.5422297576330295</v>
          </cell>
          <cell r="J2">
            <v>2.6231745709039678</v>
          </cell>
          <cell r="K2">
            <v>2.4981859225294913</v>
          </cell>
          <cell r="L2">
            <v>2.3176927588346041</v>
          </cell>
          <cell r="M2">
            <v>1.4026320914078039</v>
          </cell>
          <cell r="N2">
            <v>5.1407766469987592</v>
          </cell>
          <cell r="O2">
            <v>6.011024834708028</v>
          </cell>
          <cell r="P2">
            <v>5.8171743171647989</v>
          </cell>
          <cell r="Q2">
            <v>6.8327334535188733</v>
          </cell>
          <cell r="R2">
            <v>7.5674015015227933</v>
          </cell>
          <cell r="S2">
            <v>8.3427190450204662</v>
          </cell>
          <cell r="T2">
            <v>8.5437753872499265</v>
          </cell>
          <cell r="U2">
            <v>7.6085031502975964</v>
          </cell>
          <cell r="V2">
            <v>7.2871216067175322</v>
          </cell>
          <cell r="W2">
            <v>6.8605007867468473</v>
          </cell>
          <cell r="X2">
            <v>4.4667231502790115</v>
          </cell>
          <cell r="Y2">
            <v>7.7966371305863502</v>
          </cell>
          <cell r="Z2">
            <v>6.5454054270487285</v>
          </cell>
          <cell r="AA2">
            <v>5.4000962945414575</v>
          </cell>
          <cell r="AB2">
            <v>5.775780298717649</v>
          </cell>
          <cell r="AC2">
            <v>6.2224916458226902</v>
          </cell>
          <cell r="AD2">
            <v>6.5712483887046149</v>
          </cell>
          <cell r="AE2">
            <v>7.9495459721010553</v>
          </cell>
          <cell r="AF2">
            <v>8.4907813610147151</v>
          </cell>
        </row>
        <row r="3">
          <cell r="E3" t="str">
            <v>Rezerwy walutowe (mln USD)</v>
          </cell>
          <cell r="F3">
            <v>14916.135340295636</v>
          </cell>
          <cell r="G3">
            <v>13814.693077405309</v>
          </cell>
          <cell r="H3">
            <v>17228.14174524169</v>
          </cell>
          <cell r="I3">
            <v>20354.786259448454</v>
          </cell>
          <cell r="J3">
            <v>25763.880664530865</v>
          </cell>
          <cell r="K3">
            <v>32804.28307699936</v>
          </cell>
          <cell r="L3">
            <v>34157.943424534838</v>
          </cell>
          <cell r="M3">
            <v>20465.115218286322</v>
          </cell>
          <cell r="N3">
            <v>52099.586487257453</v>
          </cell>
          <cell r="O3">
            <v>74114.182996373202</v>
          </cell>
          <cell r="P3">
            <v>96250.966251808757</v>
          </cell>
          <cell r="Q3">
            <v>102875.39999898899</v>
          </cell>
          <cell r="R3">
            <v>121497.59500586988</v>
          </cell>
          <cell r="S3">
            <v>155471.71408070083</v>
          </cell>
          <cell r="T3">
            <v>199195.48882298765</v>
          </cell>
          <cell r="U3">
            <v>210552.00980397296</v>
          </cell>
          <cell r="V3">
            <v>239148.08890310867</v>
          </cell>
          <cell r="W3">
            <v>262532.67024415795</v>
          </cell>
          <cell r="X3">
            <v>201544.91362107813</v>
          </cell>
          <cell r="Y3">
            <v>270437.1442224182</v>
          </cell>
          <cell r="Z3">
            <v>292143.48040745582</v>
          </cell>
          <cell r="AA3">
            <v>306934.54325815843</v>
          </cell>
          <cell r="AB3">
            <v>327724.41629658296</v>
          </cell>
          <cell r="AC3">
            <v>345694.10131637589</v>
          </cell>
          <cell r="AD3">
            <v>362834.71064611641</v>
          </cell>
          <cell r="AE3">
            <v>366707.25599570695</v>
          </cell>
          <cell r="AF3">
            <v>370154.19830320973</v>
          </cell>
        </row>
        <row r="5">
          <cell r="E5" t="str">
            <v>GDP (current US$)</v>
          </cell>
          <cell r="F5">
            <v>279349355713.80127</v>
          </cell>
          <cell r="G5">
            <v>325734233312.87927</v>
          </cell>
          <cell r="H5">
            <v>350051111253.44269</v>
          </cell>
          <cell r="I5">
            <v>386302839273.92328</v>
          </cell>
          <cell r="J5">
            <v>455602962225.40295</v>
          </cell>
          <cell r="K5">
            <v>556130926912.75427</v>
          </cell>
          <cell r="L5">
            <v>598099073901.42334</v>
          </cell>
          <cell r="M5">
            <v>557503074772.15149</v>
          </cell>
          <cell r="N5">
            <v>374241351752.48315</v>
          </cell>
          <cell r="O5">
            <v>485248229336.6532</v>
          </cell>
          <cell r="P5">
            <v>561633125839.99426</v>
          </cell>
          <cell r="Q5">
            <v>533052076313.52679</v>
          </cell>
          <cell r="R5">
            <v>609020054512.46521</v>
          </cell>
          <cell r="S5">
            <v>680520724062.40308</v>
          </cell>
          <cell r="T5">
            <v>764880644710.64856</v>
          </cell>
          <cell r="U5">
            <v>898137194716.18811</v>
          </cell>
          <cell r="V5">
            <v>1011797457138.5032</v>
          </cell>
          <cell r="W5">
            <v>1122679154632.4143</v>
          </cell>
          <cell r="X5">
            <v>1002219052967.5377</v>
          </cell>
          <cell r="Y5">
            <v>901934953364.71082</v>
          </cell>
          <cell r="Z5">
            <v>1094499338702.7156</v>
          </cell>
          <cell r="AA5">
            <v>1202463682633.8474</v>
          </cell>
          <cell r="AB5">
            <v>1222807284485.3149</v>
          </cell>
          <cell r="AC5">
            <v>1305604981271.9133</v>
          </cell>
          <cell r="AD5">
            <v>1411333926201.2412</v>
          </cell>
          <cell r="AE5">
            <v>1382764027113.8193</v>
          </cell>
          <cell r="AF5">
            <v>1411245589976.6304</v>
          </cell>
        </row>
        <row r="6">
          <cell r="B6" t="str">
            <v>rozpoczęcie kryzysu azjatyckiego</v>
          </cell>
          <cell r="M6">
            <v>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j + Fed"/>
    </sheetNames>
    <sheetDataSet>
      <sheetData sheetId="0">
        <row r="1">
          <cell r="B1">
            <v>1980</v>
          </cell>
          <cell r="C1">
            <v>1981</v>
          </cell>
          <cell r="D1">
            <v>1982</v>
          </cell>
          <cell r="E1">
            <v>1983</v>
          </cell>
          <cell r="F1">
            <v>1984</v>
          </cell>
          <cell r="G1">
            <v>1985</v>
          </cell>
          <cell r="H1">
            <v>1986</v>
          </cell>
          <cell r="I1">
            <v>1987</v>
          </cell>
          <cell r="J1">
            <v>1988</v>
          </cell>
          <cell r="K1">
            <v>1989</v>
          </cell>
          <cell r="L1">
            <v>1990</v>
          </cell>
          <cell r="M1">
            <v>1991</v>
          </cell>
          <cell r="N1">
            <v>1992</v>
          </cell>
          <cell r="O1">
            <v>1993</v>
          </cell>
          <cell r="P1">
            <v>1994</v>
          </cell>
          <cell r="Q1">
            <v>1995</v>
          </cell>
          <cell r="R1">
            <v>1996</v>
          </cell>
          <cell r="S1">
            <v>1997</v>
          </cell>
          <cell r="T1">
            <v>1998</v>
          </cell>
          <cell r="U1">
            <v>1999</v>
          </cell>
          <cell r="V1">
            <v>2000</v>
          </cell>
          <cell r="W1">
            <v>2001</v>
          </cell>
          <cell r="X1">
            <v>2002</v>
          </cell>
          <cell r="Y1">
            <v>2003</v>
          </cell>
          <cell r="Z1">
            <v>2004</v>
          </cell>
          <cell r="AA1">
            <v>2005</v>
          </cell>
          <cell r="AB1">
            <v>2006</v>
          </cell>
          <cell r="AC1">
            <v>2007</v>
          </cell>
          <cell r="AD1">
            <v>2008</v>
          </cell>
          <cell r="AE1">
            <v>2009</v>
          </cell>
          <cell r="AF1">
            <v>2010</v>
          </cell>
          <cell r="AG1">
            <v>2011</v>
          </cell>
          <cell r="AH1">
            <v>2012</v>
          </cell>
          <cell r="AI1">
            <v>2013</v>
          </cell>
          <cell r="AJ1">
            <v>2014</v>
          </cell>
          <cell r="AK1">
            <v>2015</v>
          </cell>
          <cell r="AL1">
            <v>2016</v>
          </cell>
        </row>
        <row r="2">
          <cell r="A2" t="str">
            <v>Banku Japonii (bln jenów) (prawa skala)</v>
          </cell>
          <cell r="B2">
            <v>24.104500000000002</v>
          </cell>
          <cell r="C2">
            <v>25.0641</v>
          </cell>
          <cell r="D2">
            <v>26.399900000000002</v>
          </cell>
          <cell r="E2">
            <v>27.707999999999998</v>
          </cell>
          <cell r="F2">
            <v>30.091000000000001</v>
          </cell>
          <cell r="G2">
            <v>31.120699999999999</v>
          </cell>
          <cell r="H2">
            <v>32.5672</v>
          </cell>
          <cell r="I2">
            <v>34.739699999999999</v>
          </cell>
          <cell r="J2">
            <v>39.6434</v>
          </cell>
          <cell r="K2">
            <v>45.130600000000001</v>
          </cell>
          <cell r="L2">
            <v>49.156500000000001</v>
          </cell>
          <cell r="M2">
            <v>49.591200000000001</v>
          </cell>
          <cell r="N2">
            <v>47.988900000000001</v>
          </cell>
          <cell r="O2">
            <v>50.1708</v>
          </cell>
          <cell r="P2">
            <v>50.4116</v>
          </cell>
          <cell r="Q2">
            <v>54.295699999999997</v>
          </cell>
          <cell r="R2">
            <v>61.963000000000001</v>
          </cell>
          <cell r="S2">
            <v>71.458300000000008</v>
          </cell>
          <cell r="T2">
            <v>91.238100000000003</v>
          </cell>
          <cell r="U2">
            <v>111.348</v>
          </cell>
          <cell r="V2">
            <v>106.79600000000001</v>
          </cell>
          <cell r="W2">
            <v>117.508</v>
          </cell>
          <cell r="X2">
            <v>125.126</v>
          </cell>
          <cell r="Y2">
            <v>131.36799999999999</v>
          </cell>
          <cell r="Z2">
            <v>144.54599999999999</v>
          </cell>
          <cell r="AA2">
            <v>155.607</v>
          </cell>
          <cell r="AB2">
            <v>115.54300000000001</v>
          </cell>
          <cell r="AC2">
            <v>111.28400000000001</v>
          </cell>
          <cell r="AD2">
            <v>122.771</v>
          </cell>
          <cell r="AE2">
            <v>122.533</v>
          </cell>
          <cell r="AF2">
            <v>128.71</v>
          </cell>
          <cell r="AG2">
            <v>143.02199999999999</v>
          </cell>
          <cell r="AH2">
            <v>158.36199999999999</v>
          </cell>
          <cell r="AI2">
            <v>224.18899999999999</v>
          </cell>
          <cell r="AJ2">
            <v>300.21100000000001</v>
          </cell>
          <cell r="AK2">
            <v>383.10700000000003</v>
          </cell>
          <cell r="AL2">
            <v>468.63099999999997</v>
          </cell>
        </row>
        <row r="3">
          <cell r="A3" t="str">
            <v>Fed (mld USD) (lewa skala)</v>
          </cell>
          <cell r="B3">
            <v>171.487334</v>
          </cell>
          <cell r="C3">
            <v>176.84707800000001</v>
          </cell>
          <cell r="D3">
            <v>190.12097</v>
          </cell>
          <cell r="E3">
            <v>198.57511400000001</v>
          </cell>
          <cell r="F3">
            <v>208.52356800000001</v>
          </cell>
          <cell r="G3">
            <v>237.57834899999997</v>
          </cell>
          <cell r="H3">
            <v>267.366443</v>
          </cell>
          <cell r="I3">
            <v>275.575941</v>
          </cell>
          <cell r="J3">
            <v>293.67518999999999</v>
          </cell>
          <cell r="K3">
            <v>304.42493400000001</v>
          </cell>
          <cell r="L3">
            <v>327.57682299999999</v>
          </cell>
          <cell r="M3">
            <v>353.06080300000002</v>
          </cell>
          <cell r="N3">
            <v>367.90069</v>
          </cell>
          <cell r="O3">
            <v>409.97051099999999</v>
          </cell>
          <cell r="P3">
            <v>436.89594099999999</v>
          </cell>
          <cell r="Q3">
            <v>455.23520000000002</v>
          </cell>
          <cell r="R3">
            <v>481.51043199999998</v>
          </cell>
          <cell r="S3">
            <v>518.41999999999996</v>
          </cell>
          <cell r="T3">
            <v>544.64200000000005</v>
          </cell>
          <cell r="U3">
            <v>674.46</v>
          </cell>
          <cell r="V3">
            <v>614.43100000000004</v>
          </cell>
          <cell r="W3">
            <v>656.98</v>
          </cell>
          <cell r="X3">
            <v>733.24900000000002</v>
          </cell>
          <cell r="Y3">
            <v>773.89400000000001</v>
          </cell>
          <cell r="Z3">
            <v>814.94600000000003</v>
          </cell>
          <cell r="AA3">
            <v>851.13</v>
          </cell>
          <cell r="AB3">
            <v>878.49400000000003</v>
          </cell>
          <cell r="AC3">
            <v>918.73699999999997</v>
          </cell>
          <cell r="AD3">
            <v>2248.5340000000001</v>
          </cell>
          <cell r="AE3">
            <v>2238.971</v>
          </cell>
          <cell r="AF3">
            <v>2430.89</v>
          </cell>
          <cell r="AG3">
            <v>2921.337</v>
          </cell>
          <cell r="AH3">
            <v>2918.7</v>
          </cell>
          <cell r="AI3">
            <v>4024.1489999999999</v>
          </cell>
          <cell r="AJ3">
            <v>4497.7740000000003</v>
          </cell>
          <cell r="AK3">
            <v>4484.7650000000003</v>
          </cell>
          <cell r="AL3">
            <v>4455.0870000000004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b kompozycja"/>
    </sheetNames>
    <sheetDataSet>
      <sheetData sheetId="0">
        <row r="1">
          <cell r="B1">
            <v>2007</v>
          </cell>
          <cell r="C1">
            <v>2007</v>
          </cell>
          <cell r="E1">
            <v>2016</v>
          </cell>
          <cell r="F1">
            <v>2016</v>
          </cell>
        </row>
        <row r="2">
          <cell r="A2" t="str">
            <v>złoto i należności w złocie</v>
          </cell>
          <cell r="B2">
            <v>10280374109</v>
          </cell>
          <cell r="C2">
            <v>8.1562139339962189E-2</v>
          </cell>
          <cell r="D2" t="str">
            <v>złoto i należności w złocie</v>
          </cell>
          <cell r="E2">
            <v>17820761460</v>
          </cell>
          <cell r="F2">
            <v>5.1064636426523258E-2</v>
          </cell>
        </row>
        <row r="3">
          <cell r="A3" t="str">
            <v>należności od nierezydentów strefy euro w walutach obcych</v>
          </cell>
          <cell r="B3">
            <v>29022180851</v>
          </cell>
          <cell r="C3">
            <v>0.23025535193768348</v>
          </cell>
          <cell r="D3" t="str">
            <v>należności od nierezydentów strefy euro w walutach obcych</v>
          </cell>
          <cell r="E3">
            <v>51137153239</v>
          </cell>
          <cell r="F3">
            <v>0.14653134457235145</v>
          </cell>
        </row>
        <row r="4">
          <cell r="A4" t="str">
            <v>należności od rezydentów strefy euro w walutach obcych</v>
          </cell>
          <cell r="B4">
            <v>3868163459</v>
          </cell>
          <cell r="C4">
            <v>3.0689125092880229E-2</v>
          </cell>
          <cell r="D4" t="str">
            <v>należności od rezydentów strefy euro w walutach obcych</v>
          </cell>
          <cell r="E4">
            <v>2472936063</v>
          </cell>
          <cell r="F4">
            <v>7.0860934448046201E-3</v>
          </cell>
        </row>
        <row r="5">
          <cell r="A5" t="str">
            <v>należności od nierezydentów strefy euro w euro</v>
          </cell>
          <cell r="B5">
            <v>25128295</v>
          </cell>
          <cell r="C5">
            <v>1.9936215126367977E-4</v>
          </cell>
          <cell r="D5" t="str">
            <v>papiery wartościowe rezydentów strefy euro w euro (na potrzeby polityki pieniężnej)</v>
          </cell>
          <cell r="E5">
            <v>160815274667</v>
          </cell>
          <cell r="F5">
            <v>0.46080935156077391</v>
          </cell>
        </row>
        <row r="6">
          <cell r="A6" t="str">
            <v>pozostałe należności od instytucji kredytowych strefy euro</v>
          </cell>
          <cell r="B6">
            <v>100038774</v>
          </cell>
          <cell r="C6">
            <v>7.9368477624212365E-4</v>
          </cell>
          <cell r="D6" t="str">
            <v>pozostałe należności od instytucji kredytowych strefy euro</v>
          </cell>
          <cell r="E6">
            <v>98603066</v>
          </cell>
          <cell r="F6">
            <v>2.8254290520257473E-4</v>
          </cell>
        </row>
        <row r="7">
          <cell r="A7" t="str">
            <v>należności wewnętrzne w ramach Eurosystemu</v>
          </cell>
          <cell r="B7">
            <v>71371700802</v>
          </cell>
          <cell r="C7">
            <v>0.56624676728900303</v>
          </cell>
          <cell r="D7" t="str">
            <v>należności wewnętrzne w ramach Eurosystemu</v>
          </cell>
          <cell r="E7">
            <v>90097085330</v>
          </cell>
          <cell r="F7">
            <v>0.25816937821611424</v>
          </cell>
        </row>
        <row r="8">
          <cell r="A8" t="str">
            <v>pozostałe aktywa</v>
          </cell>
          <cell r="B8">
            <v>11375872013</v>
          </cell>
          <cell r="C8">
            <v>9.0253569412965237E-2</v>
          </cell>
          <cell r="D8" t="str">
            <v>pozostałe aktywa</v>
          </cell>
          <cell r="E8">
            <v>26542585303</v>
          </cell>
          <cell r="F8">
            <v>7.6056652874229913E-2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workbookViewId="0">
      <selection activeCell="Q21" sqref="Q21"/>
    </sheetView>
  </sheetViews>
  <sheetFormatPr defaultRowHeight="15" x14ac:dyDescent="0.25"/>
  <cols>
    <col min="5" max="5" width="11" hidden="1" customWidth="1"/>
    <col min="6" max="13" width="0" hidden="1" customWidth="1"/>
    <col min="14" max="14" width="13.42578125" bestFit="1" customWidth="1"/>
  </cols>
  <sheetData>
    <row r="1" spans="1:33" x14ac:dyDescent="0.25">
      <c r="A1" t="s">
        <v>48</v>
      </c>
      <c r="B1" t="s">
        <v>0</v>
      </c>
      <c r="E1">
        <v>1990</v>
      </c>
      <c r="F1">
        <v>1991</v>
      </c>
      <c r="G1">
        <v>1992</v>
      </c>
      <c r="H1">
        <v>1993</v>
      </c>
      <c r="I1">
        <v>1994</v>
      </c>
      <c r="J1">
        <v>1995</v>
      </c>
      <c r="K1">
        <v>1996</v>
      </c>
      <c r="L1">
        <v>1997</v>
      </c>
      <c r="M1">
        <v>1998</v>
      </c>
      <c r="N1">
        <v>1999</v>
      </c>
      <c r="O1">
        <v>2000</v>
      </c>
      <c r="P1">
        <v>2001</v>
      </c>
      <c r="Q1">
        <v>2002</v>
      </c>
      <c r="R1">
        <v>2003</v>
      </c>
      <c r="S1">
        <v>2004</v>
      </c>
      <c r="T1">
        <v>2005</v>
      </c>
      <c r="U1">
        <v>2006</v>
      </c>
      <c r="V1">
        <v>2007</v>
      </c>
      <c r="W1">
        <v>2008</v>
      </c>
      <c r="X1">
        <v>2009</v>
      </c>
      <c r="Y1">
        <v>2010</v>
      </c>
      <c r="Z1">
        <v>2011</v>
      </c>
      <c r="AA1">
        <v>2012</v>
      </c>
      <c r="AB1">
        <v>2013</v>
      </c>
      <c r="AC1">
        <v>2014</v>
      </c>
      <c r="AD1">
        <v>2015</v>
      </c>
      <c r="AE1">
        <v>2016</v>
      </c>
    </row>
    <row r="2" spans="1:33" hidden="1" x14ac:dyDescent="0.25">
      <c r="A2" t="s">
        <v>43</v>
      </c>
      <c r="B2" t="s">
        <v>42</v>
      </c>
      <c r="C2" t="s">
        <v>33</v>
      </c>
      <c r="D2" t="s">
        <v>47</v>
      </c>
      <c r="E2" t="s">
        <v>46</v>
      </c>
      <c r="F2" t="s">
        <v>46</v>
      </c>
      <c r="G2" t="s">
        <v>46</v>
      </c>
      <c r="H2" t="s">
        <v>46</v>
      </c>
      <c r="I2" t="s">
        <v>46</v>
      </c>
      <c r="J2" t="s">
        <v>46</v>
      </c>
      <c r="K2" t="s">
        <v>46</v>
      </c>
      <c r="L2" t="s">
        <v>46</v>
      </c>
      <c r="M2" t="s">
        <v>46</v>
      </c>
      <c r="N2">
        <v>0.93862727583333305</v>
      </c>
      <c r="O2">
        <v>1.08540083333333</v>
      </c>
      <c r="P2">
        <v>1.11751</v>
      </c>
      <c r="Q2">
        <v>1.0625516666666699</v>
      </c>
      <c r="R2">
        <v>0.88603416666666701</v>
      </c>
      <c r="S2">
        <v>0.805365</v>
      </c>
      <c r="T2">
        <v>0.80411999999999995</v>
      </c>
      <c r="U2">
        <v>0.79714083333333297</v>
      </c>
      <c r="V2">
        <v>0.73063750000000005</v>
      </c>
      <c r="W2">
        <v>0.682674711239873</v>
      </c>
      <c r="X2">
        <v>0.71984335978561498</v>
      </c>
      <c r="Y2">
        <v>0.75504495198983501</v>
      </c>
      <c r="Z2">
        <v>0.71935525360915398</v>
      </c>
      <c r="AA2">
        <v>0.77829360141285198</v>
      </c>
      <c r="AB2">
        <v>0.75315918184727004</v>
      </c>
      <c r="AC2">
        <v>0.75373073671740198</v>
      </c>
      <c r="AD2">
        <v>0.90165896164127801</v>
      </c>
      <c r="AE2">
        <f>AVERAGE(AG3,AG4)</f>
        <v>0.9333414145129626</v>
      </c>
      <c r="AG2">
        <v>1.0516000000000001</v>
      </c>
    </row>
    <row r="3" spans="1:33" hidden="1" x14ac:dyDescent="0.25">
      <c r="A3" t="s">
        <v>43</v>
      </c>
      <c r="B3" t="s">
        <v>42</v>
      </c>
      <c r="C3" t="s">
        <v>45</v>
      </c>
      <c r="D3" t="s">
        <v>44</v>
      </c>
      <c r="E3">
        <v>144.79249999999999</v>
      </c>
      <c r="F3">
        <v>134.70666666666699</v>
      </c>
      <c r="G3">
        <v>126.651333333333</v>
      </c>
      <c r="H3">
        <v>111.197785833333</v>
      </c>
      <c r="I3">
        <v>102.207805833333</v>
      </c>
      <c r="J3">
        <v>94.059579166666694</v>
      </c>
      <c r="K3">
        <v>108.779056666667</v>
      </c>
      <c r="L3">
        <v>120.99086250000001</v>
      </c>
      <c r="M3">
        <v>130.90530066666699</v>
      </c>
      <c r="N3">
        <v>113.90680500000001</v>
      </c>
      <c r="O3">
        <v>107.765498333333</v>
      </c>
      <c r="P3">
        <v>121.5289475</v>
      </c>
      <c r="Q3">
        <v>125.38801916666699</v>
      </c>
      <c r="R3">
        <v>115.93346416666699</v>
      </c>
      <c r="S3">
        <v>108.192569166667</v>
      </c>
      <c r="T3">
        <v>110.218211666667</v>
      </c>
      <c r="U3">
        <v>116.29931166666699</v>
      </c>
      <c r="V3">
        <v>117.75352916666699</v>
      </c>
      <c r="W3">
        <v>103.359493968254</v>
      </c>
      <c r="X3">
        <v>93.570089087045702</v>
      </c>
      <c r="Y3">
        <v>87.779875000000004</v>
      </c>
      <c r="Z3">
        <v>79.807019832189198</v>
      </c>
      <c r="AA3">
        <v>79.790455417006498</v>
      </c>
      <c r="AB3">
        <v>97.595658277638506</v>
      </c>
      <c r="AC3">
        <v>105.944781034025</v>
      </c>
      <c r="AD3">
        <v>121.044025684011</v>
      </c>
      <c r="AE3">
        <v>108.79290004683401</v>
      </c>
      <c r="AG3">
        <f>1/AG2</f>
        <v>0.95093191327500948</v>
      </c>
    </row>
    <row r="4" spans="1:33" hidden="1" x14ac:dyDescent="0.25">
      <c r="A4" t="s">
        <v>43</v>
      </c>
      <c r="B4" t="s">
        <v>42</v>
      </c>
      <c r="C4" t="s">
        <v>41</v>
      </c>
      <c r="D4" t="s">
        <v>40</v>
      </c>
      <c r="E4">
        <v>0.56317716666666695</v>
      </c>
      <c r="F4">
        <v>0.56701533333333298</v>
      </c>
      <c r="G4">
        <v>0.56977416666666703</v>
      </c>
      <c r="H4">
        <v>0.66675655333333295</v>
      </c>
      <c r="I4">
        <v>0.65342660416666698</v>
      </c>
      <c r="J4">
        <v>0.63366811999999995</v>
      </c>
      <c r="K4">
        <v>0.64095825500000003</v>
      </c>
      <c r="L4">
        <v>0.61083611416666705</v>
      </c>
      <c r="M4">
        <v>0.60382359416666698</v>
      </c>
      <c r="N4">
        <v>0.61805684500000002</v>
      </c>
      <c r="O4">
        <v>0.66093083333333302</v>
      </c>
      <c r="P4">
        <v>0.69465500000000002</v>
      </c>
      <c r="Q4">
        <v>0.66722333333333295</v>
      </c>
      <c r="R4">
        <v>0.61247249999999998</v>
      </c>
      <c r="S4">
        <v>0.54618</v>
      </c>
      <c r="T4">
        <v>0.54999833333333303</v>
      </c>
      <c r="U4">
        <v>0.54348666666666701</v>
      </c>
      <c r="V4">
        <v>0.499771666666667</v>
      </c>
      <c r="W4">
        <v>0.54396624999999998</v>
      </c>
      <c r="X4">
        <v>0.64191926349599604</v>
      </c>
      <c r="Y4">
        <v>0.64717934556016499</v>
      </c>
      <c r="Z4">
        <v>0.62414083574049495</v>
      </c>
      <c r="AA4">
        <v>0.63304698885732702</v>
      </c>
      <c r="AB4">
        <v>0.63966057761347705</v>
      </c>
      <c r="AC4">
        <v>0.60772962687825505</v>
      </c>
      <c r="AD4">
        <v>0.65454547893142601</v>
      </c>
      <c r="AE4">
        <v>0.74063446369708397</v>
      </c>
      <c r="AG4">
        <f>1/1.092</f>
        <v>0.91575091575091572</v>
      </c>
    </row>
    <row r="5" spans="1:33" hidden="1" x14ac:dyDescent="0.25"/>
    <row r="6" spans="1:33" hidden="1" x14ac:dyDescent="0.25">
      <c r="C6" t="s">
        <v>39</v>
      </c>
      <c r="D6" t="s">
        <v>38</v>
      </c>
      <c r="E6">
        <v>47143.55</v>
      </c>
      <c r="F6">
        <v>49373.85</v>
      </c>
      <c r="G6">
        <v>48790.05</v>
      </c>
      <c r="H6">
        <v>49079.850000000006</v>
      </c>
      <c r="I6">
        <v>50291.199999999997</v>
      </c>
      <c r="J6">
        <v>52353.649999999994</v>
      </c>
      <c r="K6">
        <v>58129.35</v>
      </c>
      <c r="L6">
        <v>66710.649999999994</v>
      </c>
      <c r="M6">
        <v>81348.200000000012</v>
      </c>
      <c r="N6">
        <v>101293.05</v>
      </c>
      <c r="O6">
        <v>109072</v>
      </c>
      <c r="P6">
        <v>112152</v>
      </c>
      <c r="Q6">
        <v>121317</v>
      </c>
      <c r="R6">
        <v>128247</v>
      </c>
      <c r="S6">
        <v>137957</v>
      </c>
      <c r="T6">
        <v>150076.5</v>
      </c>
      <c r="U6">
        <v>135575</v>
      </c>
      <c r="V6">
        <v>113413.5</v>
      </c>
      <c r="W6">
        <v>117027.5</v>
      </c>
      <c r="X6">
        <v>122652</v>
      </c>
      <c r="Y6">
        <v>125621.5</v>
      </c>
      <c r="Z6">
        <v>135866</v>
      </c>
      <c r="AA6">
        <v>150692</v>
      </c>
      <c r="AB6">
        <v>191275.5</v>
      </c>
      <c r="AC6">
        <v>262200</v>
      </c>
      <c r="AD6">
        <v>341659</v>
      </c>
      <c r="AE6">
        <v>425869</v>
      </c>
    </row>
    <row r="7" spans="1:33" hidden="1" x14ac:dyDescent="0.25">
      <c r="C7" t="s">
        <v>37</v>
      </c>
      <c r="D7" t="s">
        <v>36</v>
      </c>
      <c r="E7">
        <f>(E6/E3)*1000</f>
        <v>325593.86708565708</v>
      </c>
      <c r="F7">
        <f>(F6/F3)*1000</f>
        <v>366528.63010986749</v>
      </c>
      <c r="G7">
        <f>(G6/G3)*1000</f>
        <v>385231.23851834802</v>
      </c>
      <c r="H7">
        <f>(H6/H3)*1000</f>
        <v>441374.34601047309</v>
      </c>
      <c r="I7">
        <f>(I6/I3)*1000</f>
        <v>492048.52398463822</v>
      </c>
      <c r="J7">
        <f>(J6/J3)*1000</f>
        <v>556600.93808450014</v>
      </c>
      <c r="K7">
        <f>(K6/K3)*1000</f>
        <v>534379.97884212655</v>
      </c>
      <c r="L7">
        <f>(L6/L3)*1000</f>
        <v>551369.32344787603</v>
      </c>
      <c r="M7">
        <f>(M6/M3)*1000</f>
        <v>621427.85346135392</v>
      </c>
      <c r="N7">
        <f>(N6/N3)*1000</f>
        <v>889262.49840823829</v>
      </c>
      <c r="O7">
        <f>(O6/O3)*1000</f>
        <v>1012123.5616860029</v>
      </c>
      <c r="P7">
        <f>(P6/P3)*1000</f>
        <v>922841.86037240224</v>
      </c>
      <c r="Q7">
        <f>(Q6/Q3)*1000</f>
        <v>967532.6303603556</v>
      </c>
      <c r="R7">
        <f>(R6/R3)*1000</f>
        <v>1106212.0926157348</v>
      </c>
      <c r="S7">
        <f>(S6/S3)*1000</f>
        <v>1275106.0545339475</v>
      </c>
      <c r="T7">
        <f>(T6/T3)*1000</f>
        <v>1361630.6936087518</v>
      </c>
      <c r="U7">
        <f>(U6/U3)*1000</f>
        <v>1165742.0672323522</v>
      </c>
      <c r="V7">
        <f>(V6/V3)*1000</f>
        <v>963143.10749426321</v>
      </c>
      <c r="W7">
        <f>(W6/W3)*1000</f>
        <v>1132237.5478729028</v>
      </c>
      <c r="X7">
        <f>(X6/X3)*1000</f>
        <v>1310803.4971079293</v>
      </c>
      <c r="Y7">
        <f>(Y6/Y3)*1000</f>
        <v>1431096.8203133121</v>
      </c>
      <c r="Z7">
        <f>(Z6/Z3)*1000</f>
        <v>1702431.6944259594</v>
      </c>
      <c r="AA7">
        <f>(AA6/AA3)*1000</f>
        <v>1888596.8154015772</v>
      </c>
      <c r="AB7">
        <f>(AB6/AB3)*1000</f>
        <v>1959877.1438772681</v>
      </c>
      <c r="AC7">
        <f>(AC6/AC3)*1000</f>
        <v>2474874.1508634808</v>
      </c>
      <c r="AD7">
        <f>(AD6/AD3)*1000</f>
        <v>2822601.0996355233</v>
      </c>
      <c r="AE7">
        <f>(AE6/AE3)*1000</f>
        <v>3914492.580091795</v>
      </c>
    </row>
    <row r="8" spans="1:33" hidden="1" x14ac:dyDescent="0.25">
      <c r="C8" t="s">
        <v>35</v>
      </c>
      <c r="E8">
        <v>19954628.5</v>
      </c>
      <c r="F8">
        <v>21138110</v>
      </c>
      <c r="G8">
        <v>23291896</v>
      </c>
      <c r="H8">
        <v>24215600</v>
      </c>
      <c r="I8">
        <v>23492250</v>
      </c>
      <c r="J8">
        <v>24181650</v>
      </c>
      <c r="K8">
        <v>26133400</v>
      </c>
      <c r="L8">
        <v>28615600</v>
      </c>
      <c r="M8">
        <v>34187000</v>
      </c>
      <c r="N8">
        <v>43470000</v>
      </c>
      <c r="O8">
        <v>43540000</v>
      </c>
      <c r="P8">
        <v>40598500</v>
      </c>
      <c r="Q8">
        <v>46566500</v>
      </c>
      <c r="R8">
        <v>51060500</v>
      </c>
      <c r="S8">
        <v>54479500</v>
      </c>
      <c r="T8">
        <v>59549000</v>
      </c>
      <c r="U8">
        <v>69688500</v>
      </c>
      <c r="V8">
        <v>87765500</v>
      </c>
      <c r="W8">
        <v>132539500</v>
      </c>
      <c r="X8">
        <v>206990000</v>
      </c>
      <c r="Y8">
        <v>246089000</v>
      </c>
      <c r="Z8">
        <v>284170000</v>
      </c>
      <c r="AA8">
        <v>362917000</v>
      </c>
      <c r="AB8">
        <v>403719000</v>
      </c>
      <c r="AC8">
        <v>406463500</v>
      </c>
      <c r="AD8">
        <v>415597000</v>
      </c>
      <c r="AE8">
        <v>475265000</v>
      </c>
    </row>
    <row r="9" spans="1:33" hidden="1" x14ac:dyDescent="0.25">
      <c r="C9" t="s">
        <v>34</v>
      </c>
      <c r="E9">
        <f>(E8/E4)/1000</f>
        <v>35432.239943439927</v>
      </c>
      <c r="F9">
        <f>(F8/F4)/1000</f>
        <v>37279.609134614839</v>
      </c>
      <c r="G9">
        <f>(G8/G4)/1000</f>
        <v>40879.171718619487</v>
      </c>
      <c r="H9">
        <f>(H8/H4)/1000</f>
        <v>36318.503176216771</v>
      </c>
      <c r="I9">
        <f>(I8/I4)/1000</f>
        <v>35952.392893399738</v>
      </c>
      <c r="J9">
        <f>(J8/J4)/1000</f>
        <v>38161.380124346477</v>
      </c>
      <c r="K9">
        <f>(K8/K4)/1000</f>
        <v>40772.390083344821</v>
      </c>
      <c r="L9">
        <f>(L8/L4)/1000</f>
        <v>46846.608012099648</v>
      </c>
      <c r="M9">
        <f>(M8/M4)/1000</f>
        <v>56617.529242429249</v>
      </c>
      <c r="N9">
        <f>(N8/N4)/1000</f>
        <v>70333.33641018084</v>
      </c>
      <c r="O9">
        <f>(O8/O4)/1000</f>
        <v>65876.787409676035</v>
      </c>
      <c r="P9">
        <f>(P8/P4)/1000</f>
        <v>58444.119742893949</v>
      </c>
      <c r="Q9">
        <f>(Q8/Q4)/1000</f>
        <v>69791.474119110586</v>
      </c>
      <c r="R9">
        <f>(R8/R4)/1000</f>
        <v>83367.824677842684</v>
      </c>
      <c r="S9">
        <f>(S8/S4)/1000</f>
        <v>99746.420593943389</v>
      </c>
      <c r="T9">
        <f>(T8/T4)/1000</f>
        <v>108271.23718556728</v>
      </c>
      <c r="U9">
        <f>(U8/U4)/1000</f>
        <v>128224.85678888159</v>
      </c>
      <c r="V9">
        <f>(V8/V4)/1000</f>
        <v>175611.1957794058</v>
      </c>
      <c r="W9">
        <f>(W8/W4)/1000</f>
        <v>243653.90316035232</v>
      </c>
      <c r="X9">
        <f>(X8/X4)/1000</f>
        <v>322454.88143275061</v>
      </c>
      <c r="Y9">
        <f>(Y8/Y4)/1000</f>
        <v>380248.53804164298</v>
      </c>
      <c r="Z9">
        <f>(Z8/Z4)/1000</f>
        <v>455297.88106694579</v>
      </c>
      <c r="AA9">
        <f>(AA8/AA4)/1000</f>
        <v>573286.03782647871</v>
      </c>
      <c r="AB9">
        <f>(AB8/AB4)/1000</f>
        <v>631145.66401175386</v>
      </c>
      <c r="AC9">
        <f>(AC8/AC4)/1000</f>
        <v>668822.91404467891</v>
      </c>
      <c r="AD9">
        <f>(AD8/AD4)/1000</f>
        <v>634939.83745557338</v>
      </c>
      <c r="AE9">
        <f>(AE8/AE4)/1000</f>
        <v>641699.81724531413</v>
      </c>
    </row>
    <row r="10" spans="1:33" hidden="1" x14ac:dyDescent="0.25">
      <c r="C10" t="s">
        <v>33</v>
      </c>
      <c r="D10" s="1" t="s">
        <v>32</v>
      </c>
      <c r="N10" s="1">
        <v>806304</v>
      </c>
      <c r="O10" s="1">
        <v>821132.5</v>
      </c>
      <c r="P10" s="1">
        <v>825025</v>
      </c>
      <c r="Q10" s="1">
        <v>804625</v>
      </c>
      <c r="R10" s="1">
        <v>814978.5</v>
      </c>
      <c r="S10" s="1">
        <v>859560</v>
      </c>
      <c r="T10" s="1">
        <v>961470</v>
      </c>
      <c r="U10" s="1">
        <v>1094323</v>
      </c>
      <c r="V10" s="1">
        <v>1329005.5</v>
      </c>
      <c r="W10" s="1">
        <v>1791544</v>
      </c>
      <c r="X10" s="1">
        <v>1989065.5</v>
      </c>
      <c r="Y10" s="1">
        <v>1952617</v>
      </c>
      <c r="Z10" s="1">
        <v>2367738.5</v>
      </c>
      <c r="AA10" s="1">
        <v>2847940</v>
      </c>
      <c r="AB10" s="1">
        <v>2617940</v>
      </c>
      <c r="AC10" s="1">
        <v>2240753.5</v>
      </c>
      <c r="AD10" s="1">
        <v>2494393</v>
      </c>
      <c r="AE10" s="1">
        <v>3221723.5</v>
      </c>
    </row>
    <row r="11" spans="1:33" hidden="1" x14ac:dyDescent="0.25">
      <c r="C11" t="s">
        <v>31</v>
      </c>
      <c r="D11" t="s">
        <v>30</v>
      </c>
      <c r="N11" s="2">
        <f>N10/N2</f>
        <v>859024.68504779635</v>
      </c>
      <c r="O11" s="2">
        <f>O10/O2</f>
        <v>756524.66331562842</v>
      </c>
      <c r="P11" s="2">
        <f>P10/P2</f>
        <v>738270.79847160203</v>
      </c>
      <c r="Q11" s="2">
        <f>Q10/Q2</f>
        <v>757257.29415510548</v>
      </c>
      <c r="R11" s="2">
        <f>R10/R2</f>
        <v>919804.82317743544</v>
      </c>
      <c r="S11" s="2">
        <f>S10/S2</f>
        <v>1067292.4698739082</v>
      </c>
      <c r="T11" s="2">
        <f>T10/T2</f>
        <v>1195679.7492911506</v>
      </c>
      <c r="U11" s="2">
        <f>U10/U2</f>
        <v>1372810.1161547161</v>
      </c>
      <c r="V11" s="2">
        <f>V10/V2</f>
        <v>1818966.9979983233</v>
      </c>
      <c r="W11" s="2">
        <f>W10/W2</f>
        <v>2624301.106373488</v>
      </c>
      <c r="X11" s="2">
        <f>X10/X2</f>
        <v>2763192.1208419385</v>
      </c>
      <c r="Y11" s="2">
        <f>Y10/Y2</f>
        <v>2586093.7085323199</v>
      </c>
      <c r="Z11" s="2">
        <f>Z10/Z2</f>
        <v>3291473.1464329571</v>
      </c>
      <c r="AA11" s="2">
        <f>AA10/AA2</f>
        <v>3659210.3479073672</v>
      </c>
      <c r="AB11" s="2">
        <f>AB10/AB2</f>
        <v>3475945.1429364383</v>
      </c>
      <c r="AC11" s="2">
        <f>AC10/AC2</f>
        <v>2972883.2736194106</v>
      </c>
      <c r="AD11" s="2">
        <f>AD10/AD2</f>
        <v>2766448.4091185532</v>
      </c>
      <c r="AE11" s="2">
        <f>AE10/AE2</f>
        <v>3451816.7199096847</v>
      </c>
    </row>
    <row r="12" spans="1:33" hidden="1" x14ac:dyDescent="0.25">
      <c r="C12" t="s">
        <v>29</v>
      </c>
      <c r="E12">
        <v>327576.82299999997</v>
      </c>
      <c r="F12">
        <v>353060.80300000001</v>
      </c>
      <c r="G12">
        <v>367900.69</v>
      </c>
      <c r="H12">
        <v>409970.511</v>
      </c>
      <c r="I12">
        <v>436895.94099999999</v>
      </c>
      <c r="J12">
        <v>455235.2</v>
      </c>
      <c r="K12">
        <v>481510.43199999997</v>
      </c>
      <c r="L12">
        <v>518420</v>
      </c>
      <c r="M12">
        <v>544642</v>
      </c>
      <c r="N12">
        <v>674460</v>
      </c>
      <c r="O12">
        <v>614431</v>
      </c>
      <c r="P12">
        <v>656980</v>
      </c>
      <c r="Q12">
        <v>733249</v>
      </c>
      <c r="R12">
        <v>773894</v>
      </c>
      <c r="S12">
        <v>814946</v>
      </c>
      <c r="T12">
        <v>851130</v>
      </c>
      <c r="U12">
        <v>878494</v>
      </c>
      <c r="V12">
        <v>918737</v>
      </c>
      <c r="W12">
        <v>2248534</v>
      </c>
      <c r="X12">
        <v>2238971</v>
      </c>
      <c r="Y12">
        <v>2430890</v>
      </c>
      <c r="Z12">
        <v>2921337</v>
      </c>
      <c r="AA12">
        <v>2918700</v>
      </c>
      <c r="AB12">
        <v>4024149</v>
      </c>
      <c r="AC12">
        <v>4497774</v>
      </c>
      <c r="AD12">
        <v>4484765</v>
      </c>
      <c r="AE12">
        <v>4455087</v>
      </c>
    </row>
    <row r="13" spans="1:33" x14ac:dyDescent="0.25">
      <c r="C13" t="s">
        <v>28</v>
      </c>
      <c r="E13">
        <f>E7+E9+E11+E12</f>
        <v>688602.93002909701</v>
      </c>
      <c r="F13">
        <f>F7+F9+F11+F12</f>
        <v>756869.04224448232</v>
      </c>
      <c r="G13">
        <f>G7+G9+G11+G12</f>
        <v>794011.10023696744</v>
      </c>
      <c r="H13">
        <f>H7+H9+H11+H12</f>
        <v>887663.36018668988</v>
      </c>
      <c r="I13">
        <f>I7+I9+I11+I12</f>
        <v>964896.85787803796</v>
      </c>
      <c r="J13">
        <f>J7+J9+J11+J12</f>
        <v>1049997.5182088467</v>
      </c>
      <c r="K13">
        <f>K7+K9+K11+K12</f>
        <v>1056662.8009254714</v>
      </c>
      <c r="L13">
        <f>L7+L9+L11+L12</f>
        <v>1116635.9314599757</v>
      </c>
      <c r="M13">
        <f>M7+M9+M11+M12</f>
        <v>1222687.3827037832</v>
      </c>
      <c r="N13">
        <f>N7+N9+N11+N12</f>
        <v>2493080.5198662155</v>
      </c>
      <c r="O13">
        <f>O7+O9+O11+O12</f>
        <v>2448956.0124113075</v>
      </c>
      <c r="P13">
        <f>P7+P9+P11+P12</f>
        <v>2376536.778586898</v>
      </c>
      <c r="Q13">
        <f>Q7+Q9+Q11+Q12</f>
        <v>2527830.3986345716</v>
      </c>
      <c r="R13">
        <f>R7+R9+R11+R12</f>
        <v>2883278.7404710129</v>
      </c>
      <c r="S13">
        <f>S7+S9+S11+S12</f>
        <v>3257090.9450017991</v>
      </c>
      <c r="T13">
        <f>T7+T9+T11+T12</f>
        <v>3516711.68008547</v>
      </c>
      <c r="U13">
        <f>U7+U9+U11+U12</f>
        <v>3545271.0401759502</v>
      </c>
      <c r="V13">
        <f>V7+V9+V11+V12</f>
        <v>3876458.3012719923</v>
      </c>
      <c r="W13">
        <f>W7+W9+W11+W12</f>
        <v>6248726.5574067431</v>
      </c>
      <c r="X13">
        <f>X7+X9+X11+X12</f>
        <v>6635421.4993826188</v>
      </c>
      <c r="Y13">
        <f>Y7+Y9+Y11+Y12</f>
        <v>6828329.0668872744</v>
      </c>
      <c r="Z13">
        <f>Z7+Z9+Z11+Z12</f>
        <v>8370539.7219258621</v>
      </c>
      <c r="AA13">
        <f>AA7+AA9+AA11+AA12</f>
        <v>9039793.201135423</v>
      </c>
      <c r="AB13">
        <f>AB7+AB9+AB11+AB12</f>
        <v>10091116.95082546</v>
      </c>
      <c r="AC13">
        <f>AC7+AC9+AC11+AC12</f>
        <v>10614354.338527571</v>
      </c>
      <c r="AD13">
        <f>AD7+AD9+AD11+AD12</f>
        <v>10708754.346209649</v>
      </c>
      <c r="AE13">
        <f>AE7+AE9+AE11+AE12</f>
        <v>12463096.117246794</v>
      </c>
    </row>
    <row r="14" spans="1:33" hidden="1" x14ac:dyDescent="0.25">
      <c r="C14" t="s">
        <v>27</v>
      </c>
      <c r="E14">
        <v>22579759701369.676</v>
      </c>
      <c r="F14">
        <v>23909829106074.539</v>
      </c>
      <c r="G14">
        <v>25389800980622.156</v>
      </c>
      <c r="H14">
        <v>25834735037940.18</v>
      </c>
      <c r="I14">
        <v>27740746941930.633</v>
      </c>
      <c r="J14">
        <v>30840585358589.613</v>
      </c>
      <c r="K14">
        <v>31518975357769.598</v>
      </c>
      <c r="L14">
        <v>31403319223790.676</v>
      </c>
      <c r="M14">
        <v>31314851252939.23</v>
      </c>
      <c r="N14">
        <v>32486113873034.691</v>
      </c>
      <c r="O14">
        <v>33543172517932.887</v>
      </c>
      <c r="P14">
        <v>33335981796637.922</v>
      </c>
      <c r="Q14">
        <v>34612407548364.148</v>
      </c>
      <c r="R14">
        <v>38867460637801.352</v>
      </c>
      <c r="S14">
        <v>43770743999115.141</v>
      </c>
      <c r="T14">
        <v>47385623695561.336</v>
      </c>
      <c r="U14">
        <v>51306757202149.047</v>
      </c>
      <c r="V14">
        <v>57793330573297.469</v>
      </c>
      <c r="W14">
        <v>63386360636271.289</v>
      </c>
      <c r="X14">
        <v>60086989443247.43</v>
      </c>
      <c r="Y14">
        <v>65906150720610.195</v>
      </c>
      <c r="Z14">
        <v>73241717918435.484</v>
      </c>
      <c r="AA14">
        <v>74802287630428.984</v>
      </c>
      <c r="AB14">
        <v>76924649544655.609</v>
      </c>
      <c r="AC14">
        <v>78870119013702.891</v>
      </c>
      <c r="AD14">
        <v>74509719336393.922</v>
      </c>
      <c r="AE14">
        <v>75543542614448.578</v>
      </c>
    </row>
    <row r="15" spans="1:33" hidden="1" x14ac:dyDescent="0.25">
      <c r="C15" t="s">
        <v>26</v>
      </c>
      <c r="E15">
        <f>E14/1000000</f>
        <v>22579759.701369677</v>
      </c>
      <c r="F15">
        <f>F14/1000000</f>
        <v>23909829.106074538</v>
      </c>
      <c r="G15">
        <f>G14/1000000</f>
        <v>25389800.980622157</v>
      </c>
      <c r="H15">
        <f>H14/1000000</f>
        <v>25834735.037940178</v>
      </c>
      <c r="I15">
        <f>I14/1000000</f>
        <v>27740746.941930633</v>
      </c>
      <c r="J15">
        <f>J14/1000000</f>
        <v>30840585.358589612</v>
      </c>
      <c r="K15">
        <f>K14/1000000</f>
        <v>31518975.357769597</v>
      </c>
      <c r="L15">
        <f>L14/1000000</f>
        <v>31403319.223790675</v>
      </c>
      <c r="M15">
        <f>M14/1000000</f>
        <v>31314851.252939232</v>
      </c>
      <c r="N15">
        <f>N14/1000000</f>
        <v>32486113.87303469</v>
      </c>
      <c r="O15">
        <f>O14/1000000</f>
        <v>33543172.517932888</v>
      </c>
      <c r="P15">
        <f>P14/1000000</f>
        <v>33335981.796637923</v>
      </c>
      <c r="Q15">
        <f>Q14/1000000</f>
        <v>34612407.548364148</v>
      </c>
      <c r="R15">
        <f>R14/1000000</f>
        <v>38867460.637801349</v>
      </c>
      <c r="S15">
        <f>S14/1000000</f>
        <v>43770743.999115139</v>
      </c>
      <c r="T15">
        <f>T14/1000000</f>
        <v>47385623.695561334</v>
      </c>
      <c r="U15">
        <f>U14/1000000</f>
        <v>51306757.202149048</v>
      </c>
      <c r="V15">
        <f>V14/1000000</f>
        <v>57793330.573297471</v>
      </c>
      <c r="W15">
        <f>W14/1000000</f>
        <v>63386360.63627129</v>
      </c>
      <c r="X15">
        <f>X14/1000000</f>
        <v>60086989.44324743</v>
      </c>
      <c r="Y15">
        <f>Y14/1000000</f>
        <v>65906150.720610194</v>
      </c>
      <c r="Z15">
        <f>Z14/1000000</f>
        <v>73241717.918435484</v>
      </c>
      <c r="AA15">
        <f>AA14/1000000</f>
        <v>74802287.630428985</v>
      </c>
      <c r="AB15">
        <f>AB14/1000000</f>
        <v>76924649.544655606</v>
      </c>
      <c r="AC15">
        <f>AC14/1000000</f>
        <v>78870119.013702884</v>
      </c>
      <c r="AD15">
        <f>AD14/1000000</f>
        <v>74509719.336393923</v>
      </c>
      <c r="AE15">
        <f>AE14/1000000</f>
        <v>75543542.614448577</v>
      </c>
    </row>
    <row r="16" spans="1:33" x14ac:dyDescent="0.25">
      <c r="C16" t="s">
        <v>25</v>
      </c>
      <c r="E16" s="8">
        <f>E13/E15</f>
        <v>3.0496468480456271E-2</v>
      </c>
      <c r="F16" s="8">
        <f>F13/F15</f>
        <v>3.1655142280050508E-2</v>
      </c>
      <c r="G16" s="8">
        <f>G13/G15</f>
        <v>3.1272836712779577E-2</v>
      </c>
      <c r="H16" s="8">
        <f>H13/H15</f>
        <v>3.4359298010337325E-2</v>
      </c>
      <c r="I16" s="8">
        <f>I13/I15</f>
        <v>3.4782655993288315E-2</v>
      </c>
      <c r="J16" s="8">
        <f>J13/J15</f>
        <v>3.4045965924456911E-2</v>
      </c>
      <c r="K16" s="8">
        <f>K13/K15</f>
        <v>3.3524655828159666E-2</v>
      </c>
      <c r="L16" s="8">
        <f>L13/L15</f>
        <v>3.5557895122564923E-2</v>
      </c>
      <c r="M16" s="8">
        <f>M13/M15</f>
        <v>3.9044968562289464E-2</v>
      </c>
      <c r="N16" s="8">
        <f>N13/N15</f>
        <v>7.6742959456766943E-2</v>
      </c>
      <c r="O16" s="8">
        <f>O13/O15</f>
        <v>7.3009075426662282E-2</v>
      </c>
      <c r="P16" s="8">
        <f>P13/P15</f>
        <v>7.1290439054252849E-2</v>
      </c>
      <c r="Q16" s="8">
        <f>Q13/Q15</f>
        <v>7.3032492614170719E-2</v>
      </c>
      <c r="R16" s="8">
        <f>R13/R15</f>
        <v>7.418232869236692E-2</v>
      </c>
      <c r="S16" s="8">
        <f>S13/S15</f>
        <v>7.4412510444593863E-2</v>
      </c>
      <c r="T16" s="8">
        <f>T13/T15</f>
        <v>7.4214738686976159E-2</v>
      </c>
      <c r="U16" s="8">
        <f>U13/U15</f>
        <v>6.9099495534429373E-2</v>
      </c>
      <c r="V16" s="8">
        <f>V13/V15</f>
        <v>6.7074492209020578E-2</v>
      </c>
      <c r="W16" s="8">
        <f>W13/W15</f>
        <v>9.8581563836164815E-2</v>
      </c>
      <c r="X16" s="8">
        <f>X13/X15</f>
        <v>0.11043025388465867</v>
      </c>
      <c r="Y16" s="8">
        <f>Y13/Y15</f>
        <v>0.10360685599488238</v>
      </c>
      <c r="Z16" s="8">
        <f>Z13/Z15</f>
        <v>0.11428650173453858</v>
      </c>
      <c r="AA16" s="8">
        <f>AA13/AA15</f>
        <v>0.12084915431728195</v>
      </c>
      <c r="AB16" s="8">
        <f>AB13/AB15</f>
        <v>0.13118183846866219</v>
      </c>
      <c r="AC16" s="8">
        <f>AC13/AC15</f>
        <v>0.13458017397797301</v>
      </c>
      <c r="AD16" s="8">
        <f>AD13/AD15</f>
        <v>0.14372291885656061</v>
      </c>
      <c r="AE16" s="8">
        <f>AE13/AE15</f>
        <v>0.16497897352861346</v>
      </c>
    </row>
    <row r="17" spans="14:31" x14ac:dyDescent="0.25">
      <c r="N17" s="7">
        <f>(N7+N9+N12)/N15</f>
        <v>5.0300132579870621E-2</v>
      </c>
      <c r="O17" s="7">
        <f>(O7+O9+O12)/O15</f>
        <v>5.0455315405567837E-2</v>
      </c>
      <c r="P17" s="7">
        <f>(P7+P9+P12)/P15</f>
        <v>4.9144074715103264E-2</v>
      </c>
      <c r="Q17" s="7">
        <f>(Q7+Q9+Q12)/Q15</f>
        <v>5.1154289166549093E-2</v>
      </c>
      <c r="R17" s="7">
        <f>(R7+R9+R12)/R15</f>
        <v>5.051716487451615E-2</v>
      </c>
      <c r="S17" s="7">
        <f>(S7+S9+S12)/S15</f>
        <v>5.0028815483971652E-2</v>
      </c>
      <c r="T17" s="7">
        <f>(T7+T9+T12)/T15</f>
        <v>4.8981774423953246E-2</v>
      </c>
      <c r="U17" s="7">
        <f>(U7+U9+U12)/U15</f>
        <v>4.2342588822398573E-2</v>
      </c>
      <c r="V17" s="7">
        <f>(V7+V9+V12)/V15</f>
        <v>3.5600843261044061E-2</v>
      </c>
      <c r="W17" s="7">
        <f>(W7+W9+W12)/W15</f>
        <v>5.7179895085493621E-2</v>
      </c>
      <c r="X17" s="7">
        <f>(X7+X9+X12)/X15</f>
        <v>6.4443724247460032E-2</v>
      </c>
      <c r="Y17" s="7">
        <f>(Y7+Y9+Y12)/Y15</f>
        <v>6.4367821697532732E-2</v>
      </c>
      <c r="Z17" s="7">
        <f>(Z7+Z9+Z12)/Z15</f>
        <v>6.9346633583187253E-2</v>
      </c>
      <c r="AA17" s="7">
        <f>(AA7+AA9+AA12)/AA15</f>
        <v>7.193072596671865E-2</v>
      </c>
      <c r="AB17" s="7">
        <f>(AB7+AB9+AB12)/AB15</f>
        <v>8.599547540413352E-2</v>
      </c>
      <c r="AC17" s="7">
        <f>(AC7+AC9+AC12)/AC15</f>
        <v>9.688676979909884E-2</v>
      </c>
      <c r="AD17" s="7">
        <f>(AD7+AD9+AD12)/AD15</f>
        <v>0.10659422700592183</v>
      </c>
      <c r="AE17" s="7">
        <f>(AE7+AE9+AE12)/AE15</f>
        <v>0.11928589903875646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G3" sqref="G3"/>
    </sheetView>
  </sheetViews>
  <sheetFormatPr defaultRowHeight="15" x14ac:dyDescent="0.25"/>
  <cols>
    <col min="1" max="1" width="29.140625" style="3" customWidth="1"/>
    <col min="2" max="2" width="20.42578125" style="1" hidden="1" customWidth="1"/>
    <col min="3" max="3" width="20.42578125" style="1" customWidth="1"/>
    <col min="4" max="4" width="29.5703125" style="1" customWidth="1"/>
    <col min="5" max="5" width="20.42578125" hidden="1" customWidth="1"/>
  </cols>
  <sheetData>
    <row r="1" spans="1:6" x14ac:dyDescent="0.25">
      <c r="B1" s="4">
        <v>2007</v>
      </c>
      <c r="C1" s="4">
        <v>2007</v>
      </c>
      <c r="D1" s="4"/>
      <c r="E1">
        <v>2016</v>
      </c>
      <c r="F1">
        <v>2016</v>
      </c>
    </row>
    <row r="2" spans="1:6" x14ac:dyDescent="0.25">
      <c r="A2" s="3" t="s">
        <v>17</v>
      </c>
      <c r="B2" s="1">
        <v>10280374109</v>
      </c>
      <c r="C2" s="5">
        <f>B2/$B$9</f>
        <v>8.1562139339962189E-2</v>
      </c>
      <c r="D2" s="3" t="s">
        <v>17</v>
      </c>
      <c r="E2" s="1">
        <v>17820761460</v>
      </c>
      <c r="F2" s="5">
        <f>E2/$E$9</f>
        <v>5.1064636426523258E-2</v>
      </c>
    </row>
    <row r="3" spans="1:6" ht="30" x14ac:dyDescent="0.25">
      <c r="A3" s="3" t="s">
        <v>18</v>
      </c>
      <c r="B3" s="1">
        <v>29022180851</v>
      </c>
      <c r="C3" s="5">
        <f t="shared" ref="C3:C8" si="0">B3/$B$9</f>
        <v>0.23025535193768348</v>
      </c>
      <c r="D3" s="3" t="s">
        <v>18</v>
      </c>
      <c r="E3" s="1">
        <v>51137153239</v>
      </c>
      <c r="F3" s="5">
        <f t="shared" ref="F3:F8" si="1">E3/$E$9</f>
        <v>0.14653134457235145</v>
      </c>
    </row>
    <row r="4" spans="1:6" ht="30" x14ac:dyDescent="0.25">
      <c r="A4" s="3" t="s">
        <v>19</v>
      </c>
      <c r="B4" s="1">
        <v>3868163459</v>
      </c>
      <c r="C4" s="5">
        <f t="shared" si="0"/>
        <v>3.0689125092880229E-2</v>
      </c>
      <c r="D4" s="3" t="s">
        <v>19</v>
      </c>
      <c r="E4" s="1">
        <v>2472936063</v>
      </c>
      <c r="F4" s="5">
        <f t="shared" si="1"/>
        <v>7.0860934448046201E-3</v>
      </c>
    </row>
    <row r="5" spans="1:6" ht="60" x14ac:dyDescent="0.25">
      <c r="A5" s="3" t="s">
        <v>20</v>
      </c>
      <c r="B5" s="1">
        <v>25128295</v>
      </c>
      <c r="C5" s="5">
        <f t="shared" si="0"/>
        <v>1.9936215126367977E-4</v>
      </c>
      <c r="D5" s="6" t="s">
        <v>21</v>
      </c>
      <c r="E5" s="1">
        <v>160815274667</v>
      </c>
      <c r="F5" s="5">
        <f t="shared" si="1"/>
        <v>0.46080935156077391</v>
      </c>
    </row>
    <row r="6" spans="1:6" ht="45" x14ac:dyDescent="0.25">
      <c r="A6" s="3" t="s">
        <v>22</v>
      </c>
      <c r="B6" s="1">
        <v>100038774</v>
      </c>
      <c r="C6" s="5">
        <f t="shared" si="0"/>
        <v>7.9368477624212365E-4</v>
      </c>
      <c r="D6" s="3" t="s">
        <v>22</v>
      </c>
      <c r="E6" s="1">
        <v>98603066</v>
      </c>
      <c r="F6" s="5">
        <f t="shared" si="1"/>
        <v>2.8254290520257473E-4</v>
      </c>
    </row>
    <row r="7" spans="1:6" ht="30" x14ac:dyDescent="0.25">
      <c r="A7" s="3" t="s">
        <v>23</v>
      </c>
      <c r="B7" s="1">
        <v>71371700802</v>
      </c>
      <c r="C7" s="5">
        <f t="shared" si="0"/>
        <v>0.56624676728900303</v>
      </c>
      <c r="D7" s="3" t="s">
        <v>23</v>
      </c>
      <c r="E7" s="1">
        <v>90097085330</v>
      </c>
      <c r="F7" s="5">
        <f t="shared" si="1"/>
        <v>0.25816937821611424</v>
      </c>
    </row>
    <row r="8" spans="1:6" x14ac:dyDescent="0.25">
      <c r="A8" s="3" t="s">
        <v>24</v>
      </c>
      <c r="B8" s="1">
        <v>11375872013</v>
      </c>
      <c r="C8" s="5">
        <f t="shared" si="0"/>
        <v>9.0253569412965237E-2</v>
      </c>
      <c r="D8" s="3" t="s">
        <v>24</v>
      </c>
      <c r="E8" s="1">
        <v>26542585303</v>
      </c>
      <c r="F8" s="5">
        <f t="shared" si="1"/>
        <v>7.6056652874229913E-2</v>
      </c>
    </row>
    <row r="9" spans="1:6" x14ac:dyDescent="0.25">
      <c r="B9" s="1">
        <f>SUM(B2:B8)</f>
        <v>126043458303</v>
      </c>
      <c r="E9" s="2">
        <f>SUM(E2:E8)</f>
        <v>348984399128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"/>
  <sheetViews>
    <sheetView workbookViewId="0">
      <selection activeCell="H11" sqref="H11"/>
    </sheetView>
  </sheetViews>
  <sheetFormatPr defaultRowHeight="15" x14ac:dyDescent="0.25"/>
  <cols>
    <col min="2" max="2" width="9.85546875" bestFit="1" customWidth="1"/>
  </cols>
  <sheetData>
    <row r="1" spans="1:38" x14ac:dyDescent="0.25">
      <c r="B1">
        <v>1980</v>
      </c>
      <c r="C1">
        <v>1981</v>
      </c>
      <c r="D1">
        <v>1982</v>
      </c>
      <c r="E1">
        <v>1983</v>
      </c>
      <c r="F1">
        <v>1984</v>
      </c>
      <c r="G1">
        <v>1985</v>
      </c>
      <c r="H1">
        <v>1986</v>
      </c>
      <c r="I1">
        <v>1987</v>
      </c>
      <c r="J1">
        <v>1988</v>
      </c>
      <c r="K1">
        <v>1989</v>
      </c>
      <c r="L1">
        <v>1990</v>
      </c>
      <c r="M1">
        <v>1991</v>
      </c>
      <c r="N1">
        <v>1992</v>
      </c>
      <c r="O1">
        <v>1993</v>
      </c>
      <c r="P1">
        <v>1994</v>
      </c>
      <c r="Q1">
        <v>1995</v>
      </c>
      <c r="R1">
        <v>1996</v>
      </c>
      <c r="S1">
        <v>1997</v>
      </c>
      <c r="T1">
        <v>1998</v>
      </c>
      <c r="U1">
        <v>1999</v>
      </c>
      <c r="V1">
        <v>2000</v>
      </c>
      <c r="W1">
        <v>2001</v>
      </c>
      <c r="X1">
        <v>2002</v>
      </c>
      <c r="Y1">
        <v>2003</v>
      </c>
      <c r="Z1">
        <v>2004</v>
      </c>
      <c r="AA1">
        <v>2005</v>
      </c>
      <c r="AB1">
        <v>2006</v>
      </c>
      <c r="AC1">
        <v>2007</v>
      </c>
      <c r="AD1">
        <v>2008</v>
      </c>
      <c r="AE1">
        <v>2009</v>
      </c>
      <c r="AF1">
        <v>2010</v>
      </c>
      <c r="AG1">
        <v>2011</v>
      </c>
      <c r="AH1">
        <v>2012</v>
      </c>
      <c r="AI1">
        <v>2013</v>
      </c>
      <c r="AJ1">
        <v>2014</v>
      </c>
      <c r="AK1">
        <v>2015</v>
      </c>
      <c r="AL1">
        <v>2016</v>
      </c>
    </row>
    <row r="2" spans="1:38" s="1" customFormat="1" x14ac:dyDescent="0.25">
      <c r="A2" s="1" t="s">
        <v>13</v>
      </c>
      <c r="B2" s="1">
        <f>B5/1000</f>
        <v>24.104500000000002</v>
      </c>
      <c r="C2" s="1">
        <f t="shared" ref="C2:AL2" si="0">C5/1000</f>
        <v>25.0641</v>
      </c>
      <c r="D2" s="1">
        <f t="shared" si="0"/>
        <v>26.399900000000002</v>
      </c>
      <c r="E2" s="1">
        <f t="shared" si="0"/>
        <v>27.707999999999998</v>
      </c>
      <c r="F2" s="1">
        <f t="shared" si="0"/>
        <v>30.091000000000001</v>
      </c>
      <c r="G2" s="1">
        <f t="shared" si="0"/>
        <v>31.120699999999999</v>
      </c>
      <c r="H2" s="1">
        <f t="shared" si="0"/>
        <v>32.5672</v>
      </c>
      <c r="I2" s="1">
        <f t="shared" si="0"/>
        <v>34.739699999999999</v>
      </c>
      <c r="J2" s="1">
        <f t="shared" si="0"/>
        <v>39.6434</v>
      </c>
      <c r="K2" s="1">
        <f t="shared" si="0"/>
        <v>45.130600000000001</v>
      </c>
      <c r="L2" s="1">
        <f t="shared" si="0"/>
        <v>49.156500000000001</v>
      </c>
      <c r="M2" s="1">
        <f t="shared" si="0"/>
        <v>49.591200000000001</v>
      </c>
      <c r="N2" s="1">
        <f t="shared" si="0"/>
        <v>47.988900000000001</v>
      </c>
      <c r="O2" s="1">
        <f t="shared" si="0"/>
        <v>50.1708</v>
      </c>
      <c r="P2" s="1">
        <f t="shared" si="0"/>
        <v>50.4116</v>
      </c>
      <c r="Q2" s="1">
        <f t="shared" si="0"/>
        <v>54.295699999999997</v>
      </c>
      <c r="R2" s="1">
        <f t="shared" si="0"/>
        <v>61.963000000000001</v>
      </c>
      <c r="S2" s="1">
        <f t="shared" si="0"/>
        <v>71.458300000000008</v>
      </c>
      <c r="T2" s="1">
        <f t="shared" si="0"/>
        <v>91.238100000000003</v>
      </c>
      <c r="U2" s="1">
        <f t="shared" si="0"/>
        <v>111.348</v>
      </c>
      <c r="V2" s="1">
        <f t="shared" si="0"/>
        <v>106.79600000000001</v>
      </c>
      <c r="W2" s="1">
        <f t="shared" si="0"/>
        <v>117.508</v>
      </c>
      <c r="X2" s="1">
        <f t="shared" si="0"/>
        <v>125.126</v>
      </c>
      <c r="Y2" s="1">
        <f t="shared" si="0"/>
        <v>131.36799999999999</v>
      </c>
      <c r="Z2" s="1">
        <f t="shared" si="0"/>
        <v>144.54599999999999</v>
      </c>
      <c r="AA2" s="1">
        <f t="shared" si="0"/>
        <v>155.607</v>
      </c>
      <c r="AB2" s="1">
        <f t="shared" si="0"/>
        <v>115.54300000000001</v>
      </c>
      <c r="AC2" s="1">
        <f t="shared" si="0"/>
        <v>111.28400000000001</v>
      </c>
      <c r="AD2" s="1">
        <f t="shared" si="0"/>
        <v>122.771</v>
      </c>
      <c r="AE2" s="1">
        <f t="shared" si="0"/>
        <v>122.533</v>
      </c>
      <c r="AF2" s="1">
        <f t="shared" si="0"/>
        <v>128.71</v>
      </c>
      <c r="AG2" s="1">
        <f t="shared" si="0"/>
        <v>143.02199999999999</v>
      </c>
      <c r="AH2" s="1">
        <f t="shared" si="0"/>
        <v>158.36199999999999</v>
      </c>
      <c r="AI2" s="1">
        <f t="shared" si="0"/>
        <v>224.18899999999999</v>
      </c>
      <c r="AJ2" s="1">
        <f t="shared" si="0"/>
        <v>300.21100000000001</v>
      </c>
      <c r="AK2" s="1">
        <f t="shared" si="0"/>
        <v>383.10700000000003</v>
      </c>
      <c r="AL2" s="1">
        <f t="shared" si="0"/>
        <v>468.63099999999997</v>
      </c>
    </row>
    <row r="3" spans="1:38" x14ac:dyDescent="0.25">
      <c r="A3" s="2" t="s">
        <v>14</v>
      </c>
      <c r="B3" s="2">
        <f>B4/1000</f>
        <v>171.487334</v>
      </c>
      <c r="C3" s="2">
        <f t="shared" ref="C3:AL3" si="1">C4/1000</f>
        <v>176.84707800000001</v>
      </c>
      <c r="D3" s="2">
        <f t="shared" si="1"/>
        <v>190.12097</v>
      </c>
      <c r="E3" s="2">
        <f t="shared" si="1"/>
        <v>198.57511400000001</v>
      </c>
      <c r="F3" s="2">
        <f t="shared" si="1"/>
        <v>208.52356800000001</v>
      </c>
      <c r="G3" s="2">
        <f t="shared" si="1"/>
        <v>237.57834899999997</v>
      </c>
      <c r="H3" s="2">
        <f t="shared" si="1"/>
        <v>267.366443</v>
      </c>
      <c r="I3" s="2">
        <f t="shared" si="1"/>
        <v>275.575941</v>
      </c>
      <c r="J3" s="2">
        <f t="shared" si="1"/>
        <v>293.67518999999999</v>
      </c>
      <c r="K3" s="2">
        <f t="shared" si="1"/>
        <v>304.42493400000001</v>
      </c>
      <c r="L3" s="2">
        <f t="shared" si="1"/>
        <v>327.57682299999999</v>
      </c>
      <c r="M3" s="2">
        <f t="shared" si="1"/>
        <v>353.06080300000002</v>
      </c>
      <c r="N3" s="2">
        <f t="shared" si="1"/>
        <v>367.90069</v>
      </c>
      <c r="O3" s="2">
        <f t="shared" si="1"/>
        <v>409.97051099999999</v>
      </c>
      <c r="P3" s="2">
        <f t="shared" si="1"/>
        <v>436.89594099999999</v>
      </c>
      <c r="Q3" s="2">
        <f t="shared" si="1"/>
        <v>455.23520000000002</v>
      </c>
      <c r="R3" s="2">
        <f t="shared" si="1"/>
        <v>481.51043199999998</v>
      </c>
      <c r="S3" s="2">
        <f t="shared" si="1"/>
        <v>518.41999999999996</v>
      </c>
      <c r="T3" s="2">
        <f t="shared" si="1"/>
        <v>544.64200000000005</v>
      </c>
      <c r="U3" s="2">
        <f t="shared" si="1"/>
        <v>674.46</v>
      </c>
      <c r="V3" s="2">
        <f t="shared" si="1"/>
        <v>614.43100000000004</v>
      </c>
      <c r="W3" s="2">
        <f t="shared" si="1"/>
        <v>656.98</v>
      </c>
      <c r="X3" s="2">
        <f t="shared" si="1"/>
        <v>733.24900000000002</v>
      </c>
      <c r="Y3" s="2">
        <f t="shared" si="1"/>
        <v>773.89400000000001</v>
      </c>
      <c r="Z3" s="2">
        <f t="shared" si="1"/>
        <v>814.94600000000003</v>
      </c>
      <c r="AA3" s="2">
        <f t="shared" si="1"/>
        <v>851.13</v>
      </c>
      <c r="AB3" s="2">
        <f t="shared" si="1"/>
        <v>878.49400000000003</v>
      </c>
      <c r="AC3" s="2">
        <f t="shared" si="1"/>
        <v>918.73699999999997</v>
      </c>
      <c r="AD3" s="2">
        <f t="shared" si="1"/>
        <v>2248.5340000000001</v>
      </c>
      <c r="AE3" s="2">
        <f t="shared" si="1"/>
        <v>2238.971</v>
      </c>
      <c r="AF3" s="2">
        <f t="shared" si="1"/>
        <v>2430.89</v>
      </c>
      <c r="AG3" s="2">
        <f t="shared" si="1"/>
        <v>2921.337</v>
      </c>
      <c r="AH3" s="2">
        <f t="shared" si="1"/>
        <v>2918.7</v>
      </c>
      <c r="AI3" s="2">
        <f t="shared" si="1"/>
        <v>4024.1489999999999</v>
      </c>
      <c r="AJ3" s="2">
        <f t="shared" si="1"/>
        <v>4497.7740000000003</v>
      </c>
      <c r="AK3" s="2">
        <f t="shared" si="1"/>
        <v>4484.7650000000003</v>
      </c>
      <c r="AL3" s="2">
        <f t="shared" si="1"/>
        <v>4455.0870000000004</v>
      </c>
    </row>
    <row r="4" spans="1:38" x14ac:dyDescent="0.25">
      <c r="A4" s="2" t="s">
        <v>15</v>
      </c>
      <c r="B4" s="2">
        <v>171487.334</v>
      </c>
      <c r="C4" s="2">
        <v>176847.07800000001</v>
      </c>
      <c r="D4" s="2">
        <v>190120.97</v>
      </c>
      <c r="E4" s="2">
        <v>198575.114</v>
      </c>
      <c r="F4" s="2">
        <v>208523.568</v>
      </c>
      <c r="G4" s="2">
        <v>237578.34899999999</v>
      </c>
      <c r="H4" s="2">
        <v>267366.44300000003</v>
      </c>
      <c r="I4" s="2">
        <v>275575.94099999999</v>
      </c>
      <c r="J4" s="2">
        <v>293675.19</v>
      </c>
      <c r="K4" s="2">
        <v>304424.93400000001</v>
      </c>
      <c r="L4" s="2">
        <v>327576.82299999997</v>
      </c>
      <c r="M4" s="2">
        <v>353060.80300000001</v>
      </c>
      <c r="N4" s="2">
        <v>367900.69</v>
      </c>
      <c r="O4" s="2">
        <v>409970.511</v>
      </c>
      <c r="P4" s="2">
        <v>436895.94099999999</v>
      </c>
      <c r="Q4" s="2">
        <v>455235.2</v>
      </c>
      <c r="R4" s="2">
        <v>481510.43199999997</v>
      </c>
      <c r="S4" s="2">
        <v>518420</v>
      </c>
      <c r="T4" s="2">
        <v>544642</v>
      </c>
      <c r="U4" s="2">
        <v>674460</v>
      </c>
      <c r="V4" s="2">
        <v>614431</v>
      </c>
      <c r="W4" s="2">
        <v>656980</v>
      </c>
      <c r="X4" s="2">
        <v>733249</v>
      </c>
      <c r="Y4" s="2">
        <v>773894</v>
      </c>
      <c r="Z4" s="2">
        <v>814946</v>
      </c>
      <c r="AA4" s="2">
        <v>851130</v>
      </c>
      <c r="AB4" s="2">
        <v>878494</v>
      </c>
      <c r="AC4" s="2">
        <v>918737</v>
      </c>
      <c r="AD4" s="2">
        <v>2248534</v>
      </c>
      <c r="AE4" s="2">
        <v>2238971</v>
      </c>
      <c r="AF4" s="2">
        <v>2430890</v>
      </c>
      <c r="AG4" s="2">
        <v>2921337</v>
      </c>
      <c r="AH4" s="2">
        <v>2918700</v>
      </c>
      <c r="AI4" s="2">
        <v>4024149</v>
      </c>
      <c r="AJ4" s="2">
        <v>4497774</v>
      </c>
      <c r="AK4" s="2">
        <v>4484765</v>
      </c>
      <c r="AL4" s="2">
        <v>4455087</v>
      </c>
    </row>
    <row r="5" spans="1:38" s="1" customFormat="1" x14ac:dyDescent="0.25">
      <c r="A5" s="1" t="s">
        <v>16</v>
      </c>
      <c r="B5" s="1">
        <v>24104.5</v>
      </c>
      <c r="C5" s="1">
        <v>25064.1</v>
      </c>
      <c r="D5" s="1">
        <v>26399.9</v>
      </c>
      <c r="E5" s="1">
        <v>27708</v>
      </c>
      <c r="F5" s="1">
        <v>30091</v>
      </c>
      <c r="G5" s="1">
        <v>31120.7</v>
      </c>
      <c r="H5" s="1">
        <v>32567.200000000001</v>
      </c>
      <c r="I5" s="1">
        <v>34739.699999999997</v>
      </c>
      <c r="J5" s="1">
        <v>39643.4</v>
      </c>
      <c r="K5" s="1">
        <v>45130.6</v>
      </c>
      <c r="L5" s="1">
        <v>49156.5</v>
      </c>
      <c r="M5" s="1">
        <v>49591.199999999997</v>
      </c>
      <c r="N5" s="1">
        <v>47988.9</v>
      </c>
      <c r="O5" s="1">
        <v>50170.8</v>
      </c>
      <c r="P5" s="1">
        <v>50411.6</v>
      </c>
      <c r="Q5" s="1">
        <v>54295.7</v>
      </c>
      <c r="R5" s="1">
        <v>61963</v>
      </c>
      <c r="S5" s="1">
        <v>71458.3</v>
      </c>
      <c r="T5" s="1">
        <v>91238.1</v>
      </c>
      <c r="U5" s="1">
        <v>111348</v>
      </c>
      <c r="V5" s="1">
        <v>106796</v>
      </c>
      <c r="W5" s="1">
        <v>117508</v>
      </c>
      <c r="X5" s="1">
        <v>125126</v>
      </c>
      <c r="Y5" s="1">
        <v>131368</v>
      </c>
      <c r="Z5" s="1">
        <v>144546</v>
      </c>
      <c r="AA5" s="1">
        <v>155607</v>
      </c>
      <c r="AB5" s="1">
        <v>115543</v>
      </c>
      <c r="AC5" s="1">
        <v>111284</v>
      </c>
      <c r="AD5" s="1">
        <v>122771</v>
      </c>
      <c r="AE5" s="1">
        <v>122533</v>
      </c>
      <c r="AF5" s="1">
        <v>128710</v>
      </c>
      <c r="AG5" s="1">
        <v>143022</v>
      </c>
      <c r="AH5" s="1">
        <v>158362</v>
      </c>
      <c r="AI5" s="1">
        <v>224189</v>
      </c>
      <c r="AJ5" s="1">
        <v>300211</v>
      </c>
      <c r="AK5" s="1">
        <v>383107</v>
      </c>
      <c r="AL5" s="1">
        <v>468631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"/>
  <sheetViews>
    <sheetView workbookViewId="0">
      <selection activeCell="R10" sqref="R10"/>
    </sheetView>
  </sheetViews>
  <sheetFormatPr defaultRowHeight="15" x14ac:dyDescent="0.25"/>
  <sheetData>
    <row r="1" spans="2:32" x14ac:dyDescent="0.25">
      <c r="B1" t="s">
        <v>0</v>
      </c>
      <c r="C1" t="s">
        <v>1</v>
      </c>
      <c r="D1" t="s">
        <v>2</v>
      </c>
      <c r="F1">
        <v>1990</v>
      </c>
      <c r="G1">
        <v>1991</v>
      </c>
      <c r="H1">
        <v>1992</v>
      </c>
      <c r="I1">
        <v>1993</v>
      </c>
      <c r="J1">
        <v>1994</v>
      </c>
      <c r="K1">
        <v>1995</v>
      </c>
      <c r="L1">
        <v>1996</v>
      </c>
      <c r="M1">
        <v>1997</v>
      </c>
      <c r="N1">
        <v>1998</v>
      </c>
      <c r="O1">
        <v>1999</v>
      </c>
      <c r="P1">
        <v>2000</v>
      </c>
      <c r="Q1">
        <v>2001</v>
      </c>
      <c r="R1">
        <v>2002</v>
      </c>
      <c r="S1">
        <v>2003</v>
      </c>
      <c r="T1">
        <v>2004</v>
      </c>
      <c r="U1">
        <v>2005</v>
      </c>
      <c r="V1">
        <v>2006</v>
      </c>
      <c r="W1">
        <v>2007</v>
      </c>
      <c r="X1">
        <v>2008</v>
      </c>
      <c r="Y1">
        <v>2009</v>
      </c>
      <c r="Z1">
        <v>2010</v>
      </c>
      <c r="AA1">
        <v>2011</v>
      </c>
      <c r="AB1">
        <v>2012</v>
      </c>
      <c r="AC1">
        <v>2013</v>
      </c>
      <c r="AD1">
        <v>2014</v>
      </c>
      <c r="AE1">
        <v>2015</v>
      </c>
      <c r="AF1">
        <v>2016</v>
      </c>
    </row>
    <row r="2" spans="2:32" x14ac:dyDescent="0.25">
      <c r="B2" t="s">
        <v>3</v>
      </c>
      <c r="C2" t="s">
        <v>4</v>
      </c>
      <c r="D2" t="s">
        <v>5</v>
      </c>
      <c r="E2" t="s">
        <v>6</v>
      </c>
      <c r="F2">
        <v>2.3333623265043895</v>
      </c>
      <c r="G2">
        <v>1.8476745502628544</v>
      </c>
      <c r="H2">
        <v>2.2660383231842425</v>
      </c>
      <c r="I2">
        <v>2.5422297576330295</v>
      </c>
      <c r="J2">
        <v>2.6231745709039678</v>
      </c>
      <c r="K2">
        <v>2.4981859225294913</v>
      </c>
      <c r="L2">
        <v>2.3176927588346041</v>
      </c>
      <c r="M2">
        <v>1.4026320914078039</v>
      </c>
      <c r="N2">
        <v>5.1407766469987592</v>
      </c>
      <c r="O2">
        <v>6.011024834708028</v>
      </c>
      <c r="P2">
        <v>5.8171743171647989</v>
      </c>
      <c r="Q2">
        <v>6.8327334535188733</v>
      </c>
      <c r="R2">
        <v>7.5674015015227933</v>
      </c>
      <c r="S2">
        <v>8.3427190450204662</v>
      </c>
      <c r="T2">
        <v>8.5437753872499265</v>
      </c>
      <c r="U2">
        <v>7.6085031502975964</v>
      </c>
      <c r="V2">
        <v>7.2871216067175322</v>
      </c>
      <c r="W2">
        <v>6.8605007867468473</v>
      </c>
      <c r="X2">
        <v>4.4667231502790115</v>
      </c>
      <c r="Y2">
        <v>7.7966371305863502</v>
      </c>
      <c r="Z2">
        <v>6.5454054270487285</v>
      </c>
      <c r="AA2">
        <v>5.4000962945414575</v>
      </c>
      <c r="AB2">
        <v>5.775780298717649</v>
      </c>
      <c r="AC2">
        <v>6.2224916458226902</v>
      </c>
      <c r="AD2">
        <v>6.5712483887046149</v>
      </c>
      <c r="AE2">
        <v>7.9495459721010553</v>
      </c>
      <c r="AF2">
        <v>8.4907813610147151</v>
      </c>
    </row>
    <row r="3" spans="2:32" x14ac:dyDescent="0.25">
      <c r="B3" t="s">
        <v>7</v>
      </c>
      <c r="C3" t="s">
        <v>4</v>
      </c>
      <c r="D3" t="s">
        <v>5</v>
      </c>
      <c r="E3" t="s">
        <v>8</v>
      </c>
      <c r="F3">
        <f>F4/1000000</f>
        <v>14916.135340295636</v>
      </c>
      <c r="G3">
        <f t="shared" ref="G3:AF3" si="0">G4/1000000</f>
        <v>13814.693077405309</v>
      </c>
      <c r="H3">
        <f t="shared" si="0"/>
        <v>17228.14174524169</v>
      </c>
      <c r="I3">
        <f t="shared" si="0"/>
        <v>20354.786259448454</v>
      </c>
      <c r="J3">
        <f t="shared" si="0"/>
        <v>25763.880664530865</v>
      </c>
      <c r="K3">
        <f t="shared" si="0"/>
        <v>32804.28307699936</v>
      </c>
      <c r="L3">
        <f t="shared" si="0"/>
        <v>34157.943424534838</v>
      </c>
      <c r="M3">
        <f t="shared" si="0"/>
        <v>20465.115218286322</v>
      </c>
      <c r="N3">
        <f t="shared" si="0"/>
        <v>52099.586487257453</v>
      </c>
      <c r="O3">
        <f t="shared" si="0"/>
        <v>74114.182996373202</v>
      </c>
      <c r="P3">
        <f t="shared" si="0"/>
        <v>96250.966251808757</v>
      </c>
      <c r="Q3">
        <f t="shared" si="0"/>
        <v>102875.39999898899</v>
      </c>
      <c r="R3">
        <f t="shared" si="0"/>
        <v>121497.59500586988</v>
      </c>
      <c r="S3">
        <f t="shared" si="0"/>
        <v>155471.71408070083</v>
      </c>
      <c r="T3">
        <f t="shared" si="0"/>
        <v>199195.48882298765</v>
      </c>
      <c r="U3">
        <f t="shared" si="0"/>
        <v>210552.00980397296</v>
      </c>
      <c r="V3">
        <f t="shared" si="0"/>
        <v>239148.08890310867</v>
      </c>
      <c r="W3">
        <f t="shared" si="0"/>
        <v>262532.67024415795</v>
      </c>
      <c r="X3">
        <f t="shared" si="0"/>
        <v>201544.91362107813</v>
      </c>
      <c r="Y3">
        <f t="shared" si="0"/>
        <v>270437.1442224182</v>
      </c>
      <c r="Z3">
        <f t="shared" si="0"/>
        <v>292143.48040745582</v>
      </c>
      <c r="AA3">
        <f t="shared" si="0"/>
        <v>306934.54325815843</v>
      </c>
      <c r="AB3">
        <f t="shared" si="0"/>
        <v>327724.41629658296</v>
      </c>
      <c r="AC3">
        <f t="shared" si="0"/>
        <v>345694.10131637589</v>
      </c>
      <c r="AD3">
        <f t="shared" si="0"/>
        <v>362834.71064611641</v>
      </c>
      <c r="AE3">
        <f t="shared" si="0"/>
        <v>366707.25599570695</v>
      </c>
      <c r="AF3">
        <f t="shared" si="0"/>
        <v>370154.19830320973</v>
      </c>
    </row>
    <row r="4" spans="2:32" x14ac:dyDescent="0.25">
      <c r="B4" t="s">
        <v>7</v>
      </c>
      <c r="C4" t="s">
        <v>4</v>
      </c>
      <c r="D4" t="s">
        <v>5</v>
      </c>
      <c r="E4" t="s">
        <v>9</v>
      </c>
      <c r="F4">
        <v>14916135340.295635</v>
      </c>
      <c r="G4">
        <v>13814693077.40531</v>
      </c>
      <c r="H4">
        <v>17228141745.241692</v>
      </c>
      <c r="I4">
        <v>20354786259.448456</v>
      </c>
      <c r="J4">
        <v>25763880664.530865</v>
      </c>
      <c r="K4">
        <v>32804283076.999363</v>
      </c>
      <c r="L4">
        <v>34157943424.53484</v>
      </c>
      <c r="M4">
        <v>20465115218.286324</v>
      </c>
      <c r="N4">
        <v>52099586487.257454</v>
      </c>
      <c r="O4">
        <v>74114182996.373199</v>
      </c>
      <c r="P4">
        <v>96250966251.808762</v>
      </c>
      <c r="Q4">
        <v>102875399998.98898</v>
      </c>
      <c r="R4">
        <v>121497595005.86987</v>
      </c>
      <c r="S4">
        <v>155471714080.70084</v>
      </c>
      <c r="T4">
        <v>199195488822.98764</v>
      </c>
      <c r="U4">
        <v>210552009803.97296</v>
      </c>
      <c r="V4">
        <v>239148088903.10867</v>
      </c>
      <c r="W4">
        <v>262532670244.15796</v>
      </c>
      <c r="X4">
        <v>201544913621.07813</v>
      </c>
      <c r="Y4">
        <v>270437144222.41821</v>
      </c>
      <c r="Z4">
        <v>292143480407.45581</v>
      </c>
      <c r="AA4">
        <v>306934543258.15845</v>
      </c>
      <c r="AB4">
        <v>327724416296.58295</v>
      </c>
      <c r="AC4">
        <v>345694101316.37592</v>
      </c>
      <c r="AD4">
        <v>362834710646.11639</v>
      </c>
      <c r="AE4">
        <v>366707255995.70697</v>
      </c>
      <c r="AF4">
        <v>370154198303.20972</v>
      </c>
    </row>
    <row r="5" spans="2:32" x14ac:dyDescent="0.25">
      <c r="B5" t="s">
        <v>10</v>
      </c>
      <c r="C5" t="s">
        <v>4</v>
      </c>
      <c r="D5" t="s">
        <v>5</v>
      </c>
      <c r="E5" t="s">
        <v>11</v>
      </c>
      <c r="F5">
        <v>279349355713.80127</v>
      </c>
      <c r="G5">
        <v>325734233312.87927</v>
      </c>
      <c r="H5">
        <v>350051111253.44269</v>
      </c>
      <c r="I5">
        <v>386302839273.92328</v>
      </c>
      <c r="J5">
        <v>455602962225.40295</v>
      </c>
      <c r="K5">
        <v>556130926912.75427</v>
      </c>
      <c r="L5">
        <v>598099073901.42334</v>
      </c>
      <c r="M5">
        <v>557503074772.15149</v>
      </c>
      <c r="N5">
        <v>374241351752.48315</v>
      </c>
      <c r="O5">
        <v>485248229336.6532</v>
      </c>
      <c r="P5">
        <v>561633125839.99426</v>
      </c>
      <c r="Q5">
        <v>533052076313.52679</v>
      </c>
      <c r="R5">
        <v>609020054512.46521</v>
      </c>
      <c r="S5">
        <v>680520724062.40308</v>
      </c>
      <c r="T5">
        <v>764880644710.64856</v>
      </c>
      <c r="U5">
        <v>898137194716.18811</v>
      </c>
      <c r="V5">
        <v>1011797457138.5032</v>
      </c>
      <c r="W5">
        <v>1122679154632.4143</v>
      </c>
      <c r="X5">
        <v>1002219052967.5377</v>
      </c>
      <c r="Y5">
        <v>901934953364.71082</v>
      </c>
      <c r="Z5">
        <v>1094499338702.7156</v>
      </c>
      <c r="AA5">
        <v>1202463682633.8474</v>
      </c>
      <c r="AB5">
        <v>1222807284485.3149</v>
      </c>
      <c r="AC5">
        <v>1305604981271.9133</v>
      </c>
      <c r="AD5">
        <v>1411333926201.2412</v>
      </c>
      <c r="AE5">
        <v>1382764027113.8193</v>
      </c>
      <c r="AF5">
        <v>1411245589976.6304</v>
      </c>
    </row>
    <row r="6" spans="2:32" x14ac:dyDescent="0.25">
      <c r="B6" t="s">
        <v>12</v>
      </c>
      <c r="M6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Data (2)</vt:lpstr>
      <vt:lpstr>ecb kompozycja</vt:lpstr>
      <vt:lpstr>boj + Fed</vt:lpstr>
      <vt:lpstr>Data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2017-10-18T23:35:56Z</dcterms:modified>
</cp:coreProperties>
</file>