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9875" windowHeight="7395" activeTab="1"/>
  </bookViews>
  <sheets>
    <sheet name="t1 r1" sheetId="1" r:id="rId1"/>
    <sheet name="r2 i r3" sheetId="5" r:id="rId2"/>
    <sheet name="Arkusz2" sheetId="2" r:id="rId3"/>
    <sheet name="Arkusz3" sheetId="3" r:id="rId4"/>
  </sheets>
  <calcPr calcId="145621"/>
</workbook>
</file>

<file path=xl/calcChain.xml><?xml version="1.0" encoding="utf-8"?>
<calcChain xmlns="http://schemas.openxmlformats.org/spreadsheetml/2006/main">
  <c r="Y33" i="5" l="1"/>
  <c r="Y32" i="5"/>
  <c r="AW31" i="5"/>
  <c r="AV31" i="5"/>
  <c r="AU31" i="5"/>
  <c r="AT31" i="5"/>
  <c r="Y31" i="5"/>
  <c r="U31" i="5"/>
  <c r="T31" i="5"/>
  <c r="S31" i="5"/>
  <c r="R31" i="5"/>
  <c r="AX30" i="5"/>
  <c r="Y30" i="5"/>
  <c r="V30" i="5"/>
  <c r="AX29" i="5"/>
  <c r="Y29" i="5"/>
  <c r="V29" i="5"/>
  <c r="AX28" i="5"/>
  <c r="Y28" i="5"/>
  <c r="V28" i="5"/>
  <c r="AX27" i="5"/>
  <c r="Y27" i="5"/>
  <c r="V27" i="5"/>
  <c r="AX26" i="5"/>
  <c r="Y26" i="5"/>
  <c r="V26" i="5"/>
  <c r="AX25" i="5"/>
  <c r="Y25" i="5"/>
  <c r="V25" i="5"/>
  <c r="AX24" i="5"/>
  <c r="Y24" i="5"/>
  <c r="V24" i="5"/>
  <c r="AX23" i="5"/>
  <c r="Y23" i="5"/>
  <c r="V23" i="5"/>
  <c r="AX22" i="5"/>
  <c r="V22" i="5"/>
  <c r="AX21" i="5"/>
  <c r="V21" i="5"/>
  <c r="AX20" i="5"/>
  <c r="V20" i="5"/>
  <c r="L18" i="5"/>
  <c r="K18" i="5"/>
  <c r="H18" i="5"/>
  <c r="G18" i="5"/>
  <c r="D18" i="5"/>
  <c r="N17" i="5"/>
  <c r="N18" i="5" s="1"/>
  <c r="M17" i="5"/>
  <c r="M18" i="5" s="1"/>
  <c r="L17" i="5"/>
  <c r="K17" i="5"/>
  <c r="J17" i="5"/>
  <c r="J18" i="5" s="1"/>
  <c r="I17" i="5"/>
  <c r="I18" i="5" s="1"/>
  <c r="H17" i="5"/>
  <c r="G17" i="5"/>
  <c r="F17" i="5"/>
  <c r="F18" i="5" s="1"/>
  <c r="E17" i="5"/>
  <c r="E18" i="5" s="1"/>
  <c r="D17" i="5"/>
  <c r="N16" i="5"/>
  <c r="M16" i="5"/>
  <c r="L16" i="5"/>
  <c r="K16" i="5"/>
  <c r="J16" i="5"/>
  <c r="I16" i="5"/>
  <c r="H16" i="5"/>
  <c r="G16" i="5"/>
  <c r="F16" i="5"/>
  <c r="E16" i="5"/>
  <c r="D16" i="5"/>
  <c r="AW14" i="5"/>
  <c r="AV14" i="5"/>
  <c r="AU14" i="5"/>
  <c r="AT14" i="5"/>
  <c r="AX14" i="5" s="1"/>
  <c r="U14" i="5"/>
  <c r="T14" i="5"/>
  <c r="S14" i="5"/>
  <c r="R14" i="5"/>
  <c r="N14" i="5"/>
  <c r="M14" i="5"/>
  <c r="L14" i="5"/>
  <c r="K14" i="5"/>
  <c r="J14" i="5"/>
  <c r="I14" i="5"/>
  <c r="H14" i="5"/>
  <c r="G14" i="5"/>
  <c r="F14" i="5"/>
  <c r="E14" i="5"/>
  <c r="D14" i="5"/>
  <c r="AY13" i="5"/>
  <c r="AX13" i="5"/>
  <c r="W13" i="5"/>
  <c r="V13" i="5"/>
  <c r="AY12" i="5"/>
  <c r="AX12" i="5"/>
  <c r="W12" i="5"/>
  <c r="V12" i="5"/>
  <c r="AY11" i="5"/>
  <c r="AX11" i="5"/>
  <c r="W11" i="5"/>
  <c r="V11" i="5"/>
  <c r="AY10" i="5"/>
  <c r="AX10" i="5"/>
  <c r="W10" i="5"/>
  <c r="V10" i="5"/>
  <c r="AY9" i="5"/>
  <c r="AX9" i="5"/>
  <c r="W9" i="5"/>
  <c r="V9" i="5"/>
  <c r="AY8" i="5"/>
  <c r="AX8" i="5"/>
  <c r="W8" i="5"/>
  <c r="V8" i="5"/>
  <c r="AY7" i="5"/>
  <c r="AX7" i="5"/>
  <c r="W7" i="5"/>
  <c r="V7" i="5"/>
  <c r="AY6" i="5"/>
  <c r="AX6" i="5"/>
  <c r="W6" i="5"/>
  <c r="V6" i="5"/>
  <c r="AY5" i="5"/>
  <c r="AX5" i="5"/>
  <c r="W5" i="5"/>
  <c r="V5" i="5"/>
  <c r="AY4" i="5"/>
  <c r="AX4" i="5"/>
  <c r="W4" i="5"/>
  <c r="V4" i="5"/>
  <c r="AY3" i="5"/>
  <c r="AX3" i="5"/>
  <c r="W3" i="5"/>
  <c r="V3" i="5"/>
  <c r="C14" i="1" l="1"/>
  <c r="D14" i="1"/>
  <c r="E14" i="1"/>
  <c r="F14" i="1"/>
  <c r="G14" i="1"/>
  <c r="H14" i="1"/>
  <c r="B14" i="1"/>
  <c r="H3" i="1"/>
  <c r="H4" i="1"/>
  <c r="H8" i="1"/>
  <c r="H13" i="1"/>
  <c r="H6" i="1"/>
  <c r="H11" i="1"/>
  <c r="H12" i="1"/>
  <c r="H9" i="1"/>
  <c r="H7" i="1"/>
  <c r="H5" i="1"/>
  <c r="H10" i="1"/>
</calcChain>
</file>

<file path=xl/sharedStrings.xml><?xml version="1.0" encoding="utf-8"?>
<sst xmlns="http://schemas.openxmlformats.org/spreadsheetml/2006/main" count="227" uniqueCount="88">
  <si>
    <t>dPKB</t>
  </si>
  <si>
    <t>2002-2014</t>
  </si>
  <si>
    <t>Bułgaria</t>
  </si>
  <si>
    <t>Chorwacja</t>
  </si>
  <si>
    <t>Czechy</t>
  </si>
  <si>
    <t>Estonia</t>
  </si>
  <si>
    <t>Litwa</t>
  </si>
  <si>
    <t>Węgry</t>
  </si>
  <si>
    <t>Łotwa</t>
  </si>
  <si>
    <t>Polska</t>
  </si>
  <si>
    <t>Rumunia</t>
  </si>
  <si>
    <t>Słowacja</t>
  </si>
  <si>
    <t>Słowenia</t>
  </si>
  <si>
    <t>KRAJ</t>
  </si>
  <si>
    <t>WP (%PKB)</t>
  </si>
  <si>
    <t>dWP</t>
  </si>
  <si>
    <t>5-letnia stopa wzrostu 2002:2007</t>
  </si>
  <si>
    <t>elastyczność</t>
  </si>
  <si>
    <t>7-letnia stopa wzrostu 2007:2017</t>
  </si>
  <si>
    <t>2002:2007</t>
  </si>
  <si>
    <t>2007:2014</t>
  </si>
  <si>
    <t>średnia</t>
  </si>
  <si>
    <t>GF01</t>
  </si>
  <si>
    <t>GF02</t>
  </si>
  <si>
    <t>GF03</t>
  </si>
  <si>
    <t>GF04</t>
  </si>
  <si>
    <t>GF05</t>
  </si>
  <si>
    <t>GF06</t>
  </si>
  <si>
    <t>GF07</t>
  </si>
  <si>
    <t>GF08</t>
  </si>
  <si>
    <t>GF09</t>
  </si>
  <si>
    <t>GF10</t>
  </si>
  <si>
    <t>TOTAL</t>
  </si>
  <si>
    <t>BG</t>
  </si>
  <si>
    <t>RO</t>
  </si>
  <si>
    <t>LT</t>
  </si>
  <si>
    <t>LV</t>
  </si>
  <si>
    <t>PL</t>
  </si>
  <si>
    <t>EE</t>
  </si>
  <si>
    <t>HU</t>
  </si>
  <si>
    <t>CZ</t>
  </si>
  <si>
    <t>SK</t>
  </si>
  <si>
    <t>HR</t>
  </si>
  <si>
    <t>SI</t>
  </si>
  <si>
    <t>max</t>
  </si>
  <si>
    <t>min</t>
  </si>
  <si>
    <t>T2-T4  średnia</t>
  </si>
  <si>
    <t>INFR</t>
  </si>
  <si>
    <t>PR</t>
  </si>
  <si>
    <t>HC</t>
  </si>
  <si>
    <t>SOC</t>
  </si>
  <si>
    <t>WYD.OGÓLNE</t>
  </si>
  <si>
    <t>GOSPODARKA</t>
  </si>
  <si>
    <t>BEZPIECZEŃSTWO</t>
  </si>
  <si>
    <t>KAPITAŁ LUDZKI</t>
  </si>
  <si>
    <t>WYD.SOCJALNE</t>
  </si>
  <si>
    <t>prorozwojowe</t>
  </si>
  <si>
    <t>pozostałe</t>
  </si>
  <si>
    <t>CEE11</t>
  </si>
  <si>
    <t>za: Nikos Benos (2009)</t>
  </si>
  <si>
    <t>max-min</t>
  </si>
  <si>
    <t>total</t>
  </si>
  <si>
    <t>2002-2014 ŚREDNIE</t>
  </si>
  <si>
    <t xml:space="preserve">GF01 </t>
  </si>
  <si>
    <t xml:space="preserve"> General public services (Wydatki ogólne)</t>
  </si>
  <si>
    <t>ADM</t>
  </si>
  <si>
    <t xml:space="preserve">GF02 </t>
  </si>
  <si>
    <t xml:space="preserve"> Defence (Obrona)</t>
  </si>
  <si>
    <t>PROP</t>
  </si>
  <si>
    <t xml:space="preserve">GF03 </t>
  </si>
  <si>
    <t xml:space="preserve"> Public order and safety (Porządek publiczny i bezpieczeństwo)</t>
  </si>
  <si>
    <t xml:space="preserve">GF04 </t>
  </si>
  <si>
    <t xml:space="preserve"> Economic affairs (Gospodarka)</t>
  </si>
  <si>
    <t xml:space="preserve">GF05 </t>
  </si>
  <si>
    <t xml:space="preserve"> Environment protection (Ochrona środowiska)</t>
  </si>
  <si>
    <t xml:space="preserve">GF06 </t>
  </si>
  <si>
    <t xml:space="preserve"> Housing and community amenities (Budownictwo mieszkaniowe)</t>
  </si>
  <si>
    <t xml:space="preserve">GF07 </t>
  </si>
  <si>
    <t xml:space="preserve"> Health (Ochrona zdrowia)</t>
  </si>
  <si>
    <t xml:space="preserve">GF08 </t>
  </si>
  <si>
    <t xml:space="preserve"> Recreation, culture and religion (Turystyka, kultura, religia)</t>
  </si>
  <si>
    <t xml:space="preserve">GF09 </t>
  </si>
  <si>
    <t xml:space="preserve"> Education (Edukacja)</t>
  </si>
  <si>
    <t xml:space="preserve">GF10 </t>
  </si>
  <si>
    <t xml:space="preserve"> Social protection (Opieka społeczna)</t>
  </si>
  <si>
    <t xml:space="preserve">TOTAL </t>
  </si>
  <si>
    <t xml:space="preserve"> Total (Razem)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</si>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</sst>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2" fontId="0" fillId="0" borderId="0" xfId="0" applyNumberFormat="1"/>
    <xf numFmtId="164" fontId="0" fillId="0" borderId="0" xfId="0" applyNumberFormat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Fill="1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0" xfId="0" applyFont="1"/>
    <xf numFmtId="164" fontId="2" fillId="0" borderId="0" xfId="0" applyNumberFormat="1" applyFont="1"/>
    <xf numFmtId="0" fontId="3" fillId="2" borderId="16" xfId="0" applyNumberFormat="1" applyFont="1" applyFill="1" applyBorder="1" applyAlignment="1"/>
    <xf numFmtId="0" fontId="5" fillId="4" borderId="0" xfId="0" applyFont="1" applyFill="1"/>
    <xf numFmtId="0" fontId="5" fillId="0" borderId="0" xfId="0" applyFont="1"/>
    <xf numFmtId="0" fontId="3" fillId="2" borderId="2" xfId="0" applyNumberFormat="1" applyFont="1" applyFill="1" applyBorder="1" applyAlignment="1"/>
    <xf numFmtId="0" fontId="3" fillId="2" borderId="1" xfId="0" applyNumberFormat="1" applyFont="1" applyFill="1" applyBorder="1" applyAlignment="1"/>
    <xf numFmtId="0" fontId="3" fillId="2" borderId="17" xfId="0" applyNumberFormat="1" applyFont="1" applyFill="1" applyBorder="1" applyAlignment="1"/>
    <xf numFmtId="0" fontId="3" fillId="2" borderId="15" xfId="0" applyNumberFormat="1" applyFont="1" applyFill="1" applyBorder="1" applyAlignment="1"/>
    <xf numFmtId="164" fontId="5" fillId="5" borderId="0" xfId="0" applyNumberFormat="1" applyFont="1" applyFill="1"/>
    <xf numFmtId="164" fontId="6" fillId="5" borderId="0" xfId="0" applyNumberFormat="1" applyFont="1" applyFill="1"/>
    <xf numFmtId="164" fontId="6" fillId="5" borderId="18" xfId="0" applyNumberFormat="1" applyFont="1" applyFill="1" applyBorder="1"/>
    <xf numFmtId="164" fontId="5" fillId="5" borderId="18" xfId="0" applyNumberFormat="1" applyFont="1" applyFill="1" applyBorder="1"/>
    <xf numFmtId="164" fontId="3" fillId="2" borderId="2" xfId="0" applyNumberFormat="1" applyFont="1" applyFill="1" applyBorder="1" applyAlignment="1"/>
    <xf numFmtId="164" fontId="0" fillId="0" borderId="0" xfId="0" applyNumberFormat="1" applyAlignment="1"/>
    <xf numFmtId="0" fontId="7" fillId="2" borderId="2" xfId="0" applyNumberFormat="1" applyFont="1" applyFill="1" applyBorder="1" applyAlignment="1"/>
    <xf numFmtId="164" fontId="0" fillId="4" borderId="2" xfId="0" applyNumberFormat="1" applyFill="1" applyBorder="1"/>
    <xf numFmtId="164" fontId="8" fillId="5" borderId="18" xfId="0" applyNumberFormat="1" applyFont="1" applyFill="1" applyBorder="1"/>
    <xf numFmtId="164" fontId="8" fillId="5" borderId="0" xfId="0" applyNumberFormat="1" applyFont="1" applyFill="1"/>
    <xf numFmtId="164" fontId="5" fillId="3" borderId="0" xfId="0" applyNumberFormat="1" applyFont="1" applyFill="1"/>
    <xf numFmtId="164" fontId="8" fillId="3" borderId="0" xfId="0" applyNumberFormat="1" applyFont="1" applyFill="1"/>
    <xf numFmtId="164" fontId="5" fillId="3" borderId="18" xfId="0" applyNumberFormat="1" applyFont="1" applyFill="1" applyBorder="1"/>
    <xf numFmtId="164" fontId="6" fillId="3" borderId="0" xfId="0" applyNumberFormat="1" applyFont="1" applyFill="1"/>
    <xf numFmtId="164" fontId="6" fillId="3" borderId="18" xfId="0" applyNumberFormat="1" applyFont="1" applyFill="1" applyBorder="1"/>
    <xf numFmtId="0" fontId="3" fillId="2" borderId="19" xfId="0" applyNumberFormat="1" applyFont="1" applyFill="1" applyBorder="1" applyAlignment="1"/>
    <xf numFmtId="0" fontId="7" fillId="2" borderId="20" xfId="0" applyNumberFormat="1" applyFont="1" applyFill="1" applyBorder="1" applyAlignment="1"/>
    <xf numFmtId="164" fontId="9" fillId="3" borderId="13" xfId="0" applyNumberFormat="1" applyFont="1" applyFill="1" applyBorder="1"/>
    <xf numFmtId="164" fontId="9" fillId="3" borderId="3" xfId="0" applyNumberFormat="1" applyFont="1" applyFill="1" applyBorder="1"/>
    <xf numFmtId="164" fontId="9" fillId="3" borderId="14" xfId="0" applyNumberFormat="1" applyFont="1" applyFill="1" applyBorder="1"/>
    <xf numFmtId="0" fontId="3" fillId="2" borderId="21" xfId="0" applyNumberFormat="1" applyFont="1" applyFill="1" applyBorder="1" applyAlignment="1"/>
    <xf numFmtId="164" fontId="8" fillId="6" borderId="0" xfId="0" applyNumberFormat="1" applyFont="1" applyFill="1"/>
    <xf numFmtId="164" fontId="5" fillId="6" borderId="0" xfId="0" applyNumberFormat="1" applyFont="1" applyFill="1"/>
    <xf numFmtId="164" fontId="5" fillId="6" borderId="18" xfId="0" applyNumberFormat="1" applyFont="1" applyFill="1" applyBorder="1"/>
    <xf numFmtId="164" fontId="6" fillId="6" borderId="0" xfId="0" applyNumberFormat="1" applyFont="1" applyFill="1"/>
    <xf numFmtId="164" fontId="5" fillId="0" borderId="0" xfId="0" applyNumberFormat="1" applyFont="1"/>
    <xf numFmtId="164" fontId="5" fillId="0" borderId="22" xfId="0" applyNumberFormat="1" applyFont="1" applyBorder="1"/>
    <xf numFmtId="164" fontId="10" fillId="0" borderId="0" xfId="0" applyNumberFormat="1" applyFont="1"/>
    <xf numFmtId="0" fontId="2" fillId="4" borderId="0" xfId="0" applyFont="1" applyFill="1"/>
    <xf numFmtId="0" fontId="1" fillId="0" borderId="2" xfId="0" applyFont="1" applyBorder="1"/>
    <xf numFmtId="1" fontId="3" fillId="2" borderId="2" xfId="0" applyNumberFormat="1" applyFont="1" applyFill="1" applyBorder="1" applyAlignment="1"/>
    <xf numFmtId="1" fontId="0" fillId="0" borderId="2" xfId="0" applyNumberFormat="1" applyBorder="1"/>
    <xf numFmtId="0" fontId="0" fillId="0" borderId="0" xfId="0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't1 r1'!$E$15</c:f>
              <c:strCache>
                <c:ptCount val="1"/>
                <c:pt idx="0">
                  <c:v>2002:2007</c:v>
                </c:pt>
              </c:strCache>
            </c:strRef>
          </c:tx>
          <c:invertIfNegative val="0"/>
          <c:cat>
            <c:strRef>
              <c:f>'t1 r1'!$A$3:$A$13</c:f>
              <c:strCache>
                <c:ptCount val="11"/>
                <c:pt idx="0">
                  <c:v>Węgry</c:v>
                </c:pt>
                <c:pt idx="1">
                  <c:v>Słowenia</c:v>
                </c:pt>
                <c:pt idx="2">
                  <c:v>Chorwacja</c:v>
                </c:pt>
                <c:pt idx="3">
                  <c:v>Polska</c:v>
                </c:pt>
                <c:pt idx="4">
                  <c:v>Czechy</c:v>
                </c:pt>
                <c:pt idx="5">
                  <c:v>Słowacja</c:v>
                </c:pt>
                <c:pt idx="6">
                  <c:v>Estonia</c:v>
                </c:pt>
                <c:pt idx="7">
                  <c:v>Bułgaria</c:v>
                </c:pt>
                <c:pt idx="8">
                  <c:v>Łotwa</c:v>
                </c:pt>
                <c:pt idx="9">
                  <c:v>Litwa</c:v>
                </c:pt>
                <c:pt idx="10">
                  <c:v>Rumunia</c:v>
                </c:pt>
              </c:strCache>
            </c:strRef>
          </c:cat>
          <c:val>
            <c:numRef>
              <c:f>'t1 r1'!$E$3:$E$13</c:f>
              <c:numCache>
                <c:formatCode>0.0</c:formatCode>
                <c:ptCount val="11"/>
                <c:pt idx="0">
                  <c:v>0.89371911481630029</c:v>
                </c:pt>
                <c:pt idx="1">
                  <c:v>0.61623120419572242</c:v>
                </c:pt>
                <c:pt idx="2">
                  <c:v>0.70274318221305143</c:v>
                </c:pt>
                <c:pt idx="3">
                  <c:v>0.77244665413640545</c:v>
                </c:pt>
                <c:pt idx="4">
                  <c:v>0.57918470049769921</c:v>
                </c:pt>
                <c:pt idx="5">
                  <c:v>0.32208883574878044</c:v>
                </c:pt>
                <c:pt idx="6">
                  <c:v>0.82866328089936137</c:v>
                </c:pt>
                <c:pt idx="7">
                  <c:v>0.84206040497344747</c:v>
                </c:pt>
                <c:pt idx="8">
                  <c:v>0.90653930548652051</c:v>
                </c:pt>
                <c:pt idx="9">
                  <c:v>1.0090762408218203</c:v>
                </c:pt>
                <c:pt idx="10">
                  <c:v>1.3550690701994723</c:v>
                </c:pt>
              </c:numCache>
            </c:numRef>
          </c:val>
        </c:ser>
        <c:ser>
          <c:idx val="1"/>
          <c:order val="1"/>
          <c:tx>
            <c:strRef>
              <c:f>'t1 r1'!$H$15</c:f>
              <c:strCache>
                <c:ptCount val="1"/>
                <c:pt idx="0">
                  <c:v>2007:2014</c:v>
                </c:pt>
              </c:strCache>
            </c:strRef>
          </c:tx>
          <c:invertIfNegative val="0"/>
          <c:cat>
            <c:strRef>
              <c:f>'t1 r1'!$A$3:$A$13</c:f>
              <c:strCache>
                <c:ptCount val="11"/>
                <c:pt idx="0">
                  <c:v>Węgry</c:v>
                </c:pt>
                <c:pt idx="1">
                  <c:v>Słowenia</c:v>
                </c:pt>
                <c:pt idx="2">
                  <c:v>Chorwacja</c:v>
                </c:pt>
                <c:pt idx="3">
                  <c:v>Polska</c:v>
                </c:pt>
                <c:pt idx="4">
                  <c:v>Czechy</c:v>
                </c:pt>
                <c:pt idx="5">
                  <c:v>Słowacja</c:v>
                </c:pt>
                <c:pt idx="6">
                  <c:v>Estonia</c:v>
                </c:pt>
                <c:pt idx="7">
                  <c:v>Bułgaria</c:v>
                </c:pt>
                <c:pt idx="8">
                  <c:v>Łotwa</c:v>
                </c:pt>
                <c:pt idx="9">
                  <c:v>Litwa</c:v>
                </c:pt>
                <c:pt idx="10">
                  <c:v>Rumunia</c:v>
                </c:pt>
              </c:strCache>
            </c:strRef>
          </c:cat>
          <c:val>
            <c:numRef>
              <c:f>'t1 r1'!$H$3:$H$13</c:f>
              <c:numCache>
                <c:formatCode>0.0</c:formatCode>
                <c:ptCount val="11"/>
                <c:pt idx="0">
                  <c:v>1.521914295099261</c:v>
                </c:pt>
                <c:pt idx="1">
                  <c:v>-3.7149880967562408</c:v>
                </c:pt>
                <c:pt idx="2">
                  <c:v>0.3844723728468738</c:v>
                </c:pt>
                <c:pt idx="3">
                  <c:v>0.89172630657552676</c:v>
                </c:pt>
                <c:pt idx="4">
                  <c:v>2.5743568756965227</c:v>
                </c:pt>
                <c:pt idx="5">
                  <c:v>2.2040556416256134</c:v>
                </c:pt>
                <c:pt idx="6">
                  <c:v>-2.5056426111350674</c:v>
                </c:pt>
                <c:pt idx="7">
                  <c:v>2.5716638059182029</c:v>
                </c:pt>
                <c:pt idx="8">
                  <c:v>1.0385435431686895E-2</c:v>
                </c:pt>
                <c:pt idx="9">
                  <c:v>0.6330439762697484</c:v>
                </c:pt>
                <c:pt idx="10">
                  <c:v>-0.13949007586531312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78496"/>
        <c:axId val="242780032"/>
      </c:barChart>
      <c:catAx>
        <c:axId val="24277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42780032"/>
        <c:crosses val="autoZero"/>
        <c:auto val="1"/>
        <c:lblAlgn val="ctr"/>
        <c:lblOffset val="100"/>
        <c:noMultiLvlLbl val="0"/>
      </c:catAx>
      <c:valAx>
        <c:axId val="242780032"/>
        <c:scaling>
          <c:orientation val="minMax"/>
          <c:min val="-4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42778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14898426714E-2"/>
          <c:y val="0.10530593431918571"/>
          <c:w val="0.65699917568107458"/>
          <c:h val="0.83166481019140903"/>
        </c:manualLayout>
      </c:layout>
      <c:radarChart>
        <c:radarStyle val="marker"/>
        <c:varyColors val="0"/>
        <c:ser>
          <c:idx val="0"/>
          <c:order val="0"/>
          <c:tx>
            <c:strRef>
              <c:f>'r2 i r3'!$Q$19</c:f>
              <c:strCache>
                <c:ptCount val="1"/>
                <c:pt idx="0">
                  <c:v>WYD.OGÓLNE</c:v>
                </c:pt>
              </c:strCache>
            </c:strRef>
          </c:tx>
          <c:cat>
            <c:strRef>
              <c:f>'r2 i r3'!$P$20:$P$30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r3'!$Q$20:$Q$30</c:f>
              <c:numCache>
                <c:formatCode>0</c:formatCode>
                <c:ptCount val="11"/>
                <c:pt idx="0">
                  <c:v>5.1699827892087509</c:v>
                </c:pt>
                <c:pt idx="1">
                  <c:v>4.6821591573102994</c:v>
                </c:pt>
                <c:pt idx="2">
                  <c:v>3.5310734405444371</c:v>
                </c:pt>
                <c:pt idx="3">
                  <c:v>7.8752061729978475</c:v>
                </c:pt>
                <c:pt idx="4">
                  <c:v>9.5867437856244599</c:v>
                </c:pt>
                <c:pt idx="5">
                  <c:v>4.8464127918649291</c:v>
                </c:pt>
                <c:pt idx="6">
                  <c:v>4.3312908459206074</c:v>
                </c:pt>
                <c:pt idx="7">
                  <c:v>5.6835899059306705</c:v>
                </c:pt>
                <c:pt idx="8">
                  <c:v>4.4603913415817704</c:v>
                </c:pt>
                <c:pt idx="9">
                  <c:v>6.0366459185235755</c:v>
                </c:pt>
                <c:pt idx="10">
                  <c:v>5.4561057191500373</c:v>
                </c:pt>
              </c:numCache>
            </c:numRef>
          </c:val>
        </c:ser>
        <c:ser>
          <c:idx val="1"/>
          <c:order val="1"/>
          <c:tx>
            <c:strRef>
              <c:f>'r2 i r3'!$R$19</c:f>
              <c:strCache>
                <c:ptCount val="1"/>
                <c:pt idx="0">
                  <c:v>GOSPODARKA</c:v>
                </c:pt>
              </c:strCache>
            </c:strRef>
          </c:tx>
          <c:cat>
            <c:strRef>
              <c:f>'r2 i r3'!$P$20:$P$30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r3'!$R$20:$R$30</c:f>
              <c:numCache>
                <c:formatCode>0</c:formatCode>
                <c:ptCount val="11"/>
                <c:pt idx="0">
                  <c:v>4.8991782277810607</c:v>
                </c:pt>
                <c:pt idx="1">
                  <c:v>7.0321631499178059</c:v>
                </c:pt>
                <c:pt idx="2">
                  <c:v>4.4935524274536842</c:v>
                </c:pt>
                <c:pt idx="3">
                  <c:v>6.4505426537381538</c:v>
                </c:pt>
                <c:pt idx="4">
                  <c:v>6.2836512629808112</c:v>
                </c:pt>
                <c:pt idx="5">
                  <c:v>3.9550820772416655</c:v>
                </c:pt>
                <c:pt idx="6">
                  <c:v>5.4528360690942161</c:v>
                </c:pt>
                <c:pt idx="7">
                  <c:v>4.4977966216398322</c:v>
                </c:pt>
                <c:pt idx="8">
                  <c:v>6.564829146623298</c:v>
                </c:pt>
                <c:pt idx="9">
                  <c:v>5.3576781830635092</c:v>
                </c:pt>
                <c:pt idx="10">
                  <c:v>4.7959082041384038</c:v>
                </c:pt>
              </c:numCache>
            </c:numRef>
          </c:val>
        </c:ser>
        <c:ser>
          <c:idx val="2"/>
          <c:order val="2"/>
          <c:tx>
            <c:strRef>
              <c:f>'r2 i r3'!$S$19</c:f>
              <c:strCache>
                <c:ptCount val="1"/>
                <c:pt idx="0">
                  <c:v>BEZPIECZEŃSTWO</c:v>
                </c:pt>
              </c:strCache>
            </c:strRef>
          </c:tx>
          <c:cat>
            <c:strRef>
              <c:f>'r2 i r3'!$P$20:$P$30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r3'!$S$20:$S$30</c:f>
              <c:numCache>
                <c:formatCode>0</c:formatCode>
                <c:ptCount val="11"/>
                <c:pt idx="0">
                  <c:v>4.2066208587913465</c:v>
                </c:pt>
                <c:pt idx="1">
                  <c:v>3.0680841039483462</c:v>
                </c:pt>
                <c:pt idx="2">
                  <c:v>3.8033500001626663</c:v>
                </c:pt>
                <c:pt idx="3">
                  <c:v>3.6065650538474081</c:v>
                </c:pt>
                <c:pt idx="4">
                  <c:v>3.0909088564177285</c:v>
                </c:pt>
                <c:pt idx="5">
                  <c:v>3.1394653888331296</c:v>
                </c:pt>
                <c:pt idx="6">
                  <c:v>3.2712406134731502</c:v>
                </c:pt>
                <c:pt idx="7">
                  <c:v>3.8707892931199144</c:v>
                </c:pt>
                <c:pt idx="8">
                  <c:v>3.776955743558652</c:v>
                </c:pt>
                <c:pt idx="9">
                  <c:v>3.0362895838226711</c:v>
                </c:pt>
                <c:pt idx="10">
                  <c:v>3.0616231356763803</c:v>
                </c:pt>
              </c:numCache>
            </c:numRef>
          </c:val>
        </c:ser>
        <c:ser>
          <c:idx val="3"/>
          <c:order val="3"/>
          <c:tx>
            <c:strRef>
              <c:f>'r2 i r3'!$T$19</c:f>
              <c:strCache>
                <c:ptCount val="1"/>
                <c:pt idx="0">
                  <c:v>KAPITAŁ LUDZKI</c:v>
                </c:pt>
              </c:strCache>
            </c:strRef>
          </c:tx>
          <c:cat>
            <c:strRef>
              <c:f>'r2 i r3'!$P$20:$P$30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r3'!$T$20:$T$30</c:f>
              <c:numCache>
                <c:formatCode>0</c:formatCode>
                <c:ptCount val="11"/>
                <c:pt idx="0">
                  <c:v>11.080155395427944</c:v>
                </c:pt>
                <c:pt idx="1">
                  <c:v>15.274153392793071</c:v>
                </c:pt>
                <c:pt idx="2">
                  <c:v>14.247515742555231</c:v>
                </c:pt>
                <c:pt idx="3">
                  <c:v>14.074111458895024</c:v>
                </c:pt>
                <c:pt idx="4">
                  <c:v>14.067111443700901</c:v>
                </c:pt>
                <c:pt idx="5">
                  <c:v>13.398023800921418</c:v>
                </c:pt>
                <c:pt idx="6">
                  <c:v>13.153073476304144</c:v>
                </c:pt>
                <c:pt idx="7">
                  <c:v>13.172443987384472</c:v>
                </c:pt>
                <c:pt idx="8">
                  <c:v>10.222629226956247</c:v>
                </c:pt>
                <c:pt idx="9">
                  <c:v>15.93775984573109</c:v>
                </c:pt>
                <c:pt idx="10">
                  <c:v>8.158203978863579</c:v>
                </c:pt>
              </c:numCache>
            </c:numRef>
          </c:val>
        </c:ser>
        <c:ser>
          <c:idx val="4"/>
          <c:order val="4"/>
          <c:tx>
            <c:strRef>
              <c:f>'r2 i r3'!$U$19</c:f>
              <c:strCache>
                <c:ptCount val="1"/>
                <c:pt idx="0">
                  <c:v>WYD.SOCJALNE</c:v>
                </c:pt>
              </c:strCache>
            </c:strRef>
          </c:tx>
          <c:cat>
            <c:strRef>
              <c:f>'r2 i r3'!$P$20:$P$30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r3'!$U$20:$U$30</c:f>
              <c:numCache>
                <c:formatCode>0</c:formatCode>
                <c:ptCount val="11"/>
                <c:pt idx="0">
                  <c:v>11.995223548708383</c:v>
                </c:pt>
                <c:pt idx="1">
                  <c:v>12.69379985231661</c:v>
                </c:pt>
                <c:pt idx="2">
                  <c:v>11.395423736583549</c:v>
                </c:pt>
                <c:pt idx="3">
                  <c:v>14.746950100763211</c:v>
                </c:pt>
                <c:pt idx="4">
                  <c:v>16.662008496278965</c:v>
                </c:pt>
                <c:pt idx="5">
                  <c:v>11.617245086790962</c:v>
                </c:pt>
                <c:pt idx="6">
                  <c:v>10.916215586823082</c:v>
                </c:pt>
                <c:pt idx="7">
                  <c:v>16.731880432148799</c:v>
                </c:pt>
                <c:pt idx="8">
                  <c:v>11.361581368811853</c:v>
                </c:pt>
                <c:pt idx="9">
                  <c:v>17.187453756243162</c:v>
                </c:pt>
                <c:pt idx="10">
                  <c:v>18.65797163613496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10592"/>
        <c:axId val="248912128"/>
      </c:radarChart>
      <c:catAx>
        <c:axId val="2489105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48912128"/>
        <c:crosses val="autoZero"/>
        <c:auto val="1"/>
        <c:lblAlgn val="ctr"/>
        <c:lblOffset val="100"/>
        <c:noMultiLvlLbl val="0"/>
      </c:catAx>
      <c:valAx>
        <c:axId val="248912128"/>
        <c:scaling>
          <c:orientation val="minMax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crossAx val="24891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076949918832404"/>
          <c:y val="0.13847692209205556"/>
          <c:w val="0.22895432868579288"/>
          <c:h val="0.84987516804301888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27635501872948E-2"/>
          <c:y val="6.5410251727998941E-2"/>
          <c:w val="0.69368804627576897"/>
          <c:h val="0.87027821383759751"/>
        </c:manualLayout>
      </c:layout>
      <c:radarChart>
        <c:radarStyle val="marker"/>
        <c:varyColors val="0"/>
        <c:ser>
          <c:idx val="0"/>
          <c:order val="0"/>
          <c:tx>
            <c:strRef>
              <c:f>'r2 i r3'!$Q$2</c:f>
              <c:strCache>
                <c:ptCount val="1"/>
                <c:pt idx="0">
                  <c:v>WYD.OGÓLNE</c:v>
                </c:pt>
              </c:strCache>
            </c:strRef>
          </c:tx>
          <c:cat>
            <c:strRef>
              <c:f>'r2 i r3'!$P$3:$P$13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r3'!$Q$3:$Q$13</c:f>
              <c:numCache>
                <c:formatCode>0.0</c:formatCode>
                <c:ptCount val="11"/>
                <c:pt idx="0">
                  <c:v>13.751991653143476</c:v>
                </c:pt>
                <c:pt idx="1">
                  <c:v>10.966340800330917</c:v>
                </c:pt>
                <c:pt idx="2">
                  <c:v>9.4584636688604498</c:v>
                </c:pt>
                <c:pt idx="3">
                  <c:v>16.833043776122079</c:v>
                </c:pt>
                <c:pt idx="4">
                  <c:v>19.297106924216756</c:v>
                </c:pt>
                <c:pt idx="5">
                  <c:v>13.133386173871868</c:v>
                </c:pt>
                <c:pt idx="6">
                  <c:v>11.683264133782355</c:v>
                </c:pt>
                <c:pt idx="7">
                  <c:v>12.930212233610312</c:v>
                </c:pt>
                <c:pt idx="8">
                  <c:v>12.280098137421826</c:v>
                </c:pt>
                <c:pt idx="9">
                  <c:v>12.724966756123697</c:v>
                </c:pt>
                <c:pt idx="10">
                  <c:v>13.550343993631772</c:v>
                </c:pt>
              </c:numCache>
            </c:numRef>
          </c:val>
        </c:ser>
        <c:ser>
          <c:idx val="1"/>
          <c:order val="1"/>
          <c:tx>
            <c:strRef>
              <c:f>'r2 i r3'!$R$2</c:f>
              <c:strCache>
                <c:ptCount val="1"/>
                <c:pt idx="0">
                  <c:v>GOSPODARKA</c:v>
                </c:pt>
              </c:strCache>
            </c:strRef>
          </c:tx>
          <c:cat>
            <c:strRef>
              <c:f>'r2 i r3'!$P$3:$P$13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r3'!$R$3:$R$13</c:f>
              <c:numCache>
                <c:formatCode>0.0</c:formatCode>
                <c:ptCount val="11"/>
                <c:pt idx="0">
                  <c:v>13.16025548322734</c:v>
                </c:pt>
                <c:pt idx="1">
                  <c:v>16.369870834315229</c:v>
                </c:pt>
                <c:pt idx="2">
                  <c:v>11.964946411105366</c:v>
                </c:pt>
                <c:pt idx="3">
                  <c:v>13.817327771807943</c:v>
                </c:pt>
                <c:pt idx="4">
                  <c:v>12.639753171888739</c:v>
                </c:pt>
                <c:pt idx="5">
                  <c:v>10.77017928874479</c:v>
                </c:pt>
                <c:pt idx="6">
                  <c:v>14.554184752304881</c:v>
                </c:pt>
                <c:pt idx="7">
                  <c:v>10.241386494383995</c:v>
                </c:pt>
                <c:pt idx="8">
                  <c:v>17.953812958236405</c:v>
                </c:pt>
                <c:pt idx="9">
                  <c:v>10.937992366936152</c:v>
                </c:pt>
                <c:pt idx="10">
                  <c:v>11.931879806771049</c:v>
                </c:pt>
              </c:numCache>
            </c:numRef>
          </c:val>
        </c:ser>
        <c:ser>
          <c:idx val="2"/>
          <c:order val="2"/>
          <c:tx>
            <c:strRef>
              <c:f>'r2 i r3'!$S$2</c:f>
              <c:strCache>
                <c:ptCount val="1"/>
                <c:pt idx="0">
                  <c:v>BEZPIECZEŃSTWO</c:v>
                </c:pt>
              </c:strCache>
            </c:strRef>
          </c:tx>
          <c:cat>
            <c:strRef>
              <c:f>'r2 i r3'!$P$3:$P$13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r3'!$S$3:$S$13</c:f>
              <c:numCache>
                <c:formatCode>0.0</c:formatCode>
                <c:ptCount val="11"/>
                <c:pt idx="0">
                  <c:v>11.258318043907565</c:v>
                </c:pt>
                <c:pt idx="1">
                  <c:v>7.1698425581763239</c:v>
                </c:pt>
                <c:pt idx="2">
                  <c:v>10.165835159239911</c:v>
                </c:pt>
                <c:pt idx="3">
                  <c:v>7.7148243161668155</c:v>
                </c:pt>
                <c:pt idx="4">
                  <c:v>6.2171779262231457</c:v>
                </c:pt>
                <c:pt idx="5">
                  <c:v>8.5765365217135479</c:v>
                </c:pt>
                <c:pt idx="6">
                  <c:v>8.9161424996392089</c:v>
                </c:pt>
                <c:pt idx="7">
                  <c:v>8.8110203366776183</c:v>
                </c:pt>
                <c:pt idx="8">
                  <c:v>10.470292871257175</c:v>
                </c:pt>
                <c:pt idx="9">
                  <c:v>6.4477355539828149</c:v>
                </c:pt>
                <c:pt idx="10">
                  <c:v>7.6071416941783649</c:v>
                </c:pt>
              </c:numCache>
            </c:numRef>
          </c:val>
        </c:ser>
        <c:ser>
          <c:idx val="3"/>
          <c:order val="3"/>
          <c:tx>
            <c:strRef>
              <c:f>'r2 i r3'!$T$2</c:f>
              <c:strCache>
                <c:ptCount val="1"/>
                <c:pt idx="0">
                  <c:v>KAPITAŁ LUDZKI</c:v>
                </c:pt>
              </c:strCache>
            </c:strRef>
          </c:tx>
          <c:cat>
            <c:strRef>
              <c:f>'r2 i r3'!$P$3:$P$13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r3'!$T$3:$T$13</c:f>
              <c:numCache>
                <c:formatCode>0.0</c:formatCode>
                <c:ptCount val="11"/>
                <c:pt idx="0">
                  <c:v>29.651131079084294</c:v>
                </c:pt>
                <c:pt idx="1">
                  <c:v>35.780250650334665</c:v>
                </c:pt>
                <c:pt idx="2">
                  <c:v>38.162385838950286</c:v>
                </c:pt>
                <c:pt idx="3">
                  <c:v>30.107211423487673</c:v>
                </c:pt>
                <c:pt idx="4">
                  <c:v>28.309502449155623</c:v>
                </c:pt>
                <c:pt idx="5">
                  <c:v>36.214813592667277</c:v>
                </c:pt>
                <c:pt idx="6">
                  <c:v>35.562588096787266</c:v>
                </c:pt>
                <c:pt idx="7">
                  <c:v>29.965082301623681</c:v>
                </c:pt>
                <c:pt idx="8">
                  <c:v>28.114798799895624</c:v>
                </c:pt>
                <c:pt idx="9">
                  <c:v>33.6510907661348</c:v>
                </c:pt>
                <c:pt idx="10">
                  <c:v>20.345332141729099</c:v>
                </c:pt>
              </c:numCache>
            </c:numRef>
          </c:val>
        </c:ser>
        <c:ser>
          <c:idx val="4"/>
          <c:order val="4"/>
          <c:tx>
            <c:strRef>
              <c:f>'r2 i r3'!$U$2</c:f>
              <c:strCache>
                <c:ptCount val="1"/>
                <c:pt idx="0">
                  <c:v>WYD.SOCJALNE</c:v>
                </c:pt>
              </c:strCache>
            </c:strRef>
          </c:tx>
          <c:cat>
            <c:strRef>
              <c:f>'r2 i r3'!$P$3:$P$13</c:f>
              <c:strCache>
                <c:ptCount val="11"/>
                <c:pt idx="0">
                  <c:v>BG</c:v>
                </c:pt>
                <c:pt idx="1">
                  <c:v>CZ</c:v>
                </c:pt>
                <c:pt idx="2">
                  <c:v>EE</c:v>
                </c:pt>
                <c:pt idx="3">
                  <c:v>HR</c:v>
                </c:pt>
                <c:pt idx="4">
                  <c:v>HU</c:v>
                </c:pt>
                <c:pt idx="5">
                  <c:v>LT</c:v>
                </c:pt>
                <c:pt idx="6">
                  <c:v>LV</c:v>
                </c:pt>
                <c:pt idx="7">
                  <c:v>PL</c:v>
                </c:pt>
                <c:pt idx="8">
                  <c:v>RO</c:v>
                </c:pt>
                <c:pt idx="9">
                  <c:v>SI</c:v>
                </c:pt>
                <c:pt idx="10">
                  <c:v>SK</c:v>
                </c:pt>
              </c:strCache>
            </c:strRef>
          </c:cat>
          <c:val>
            <c:numRef>
              <c:f>'r2 i r3'!$U$3:$U$13</c:f>
              <c:numCache>
                <c:formatCode>0.0</c:formatCode>
                <c:ptCount val="11"/>
                <c:pt idx="0">
                  <c:v>32.178842937433231</c:v>
                </c:pt>
                <c:pt idx="1">
                  <c:v>29.713675874950198</c:v>
                </c:pt>
                <c:pt idx="2">
                  <c:v>30.249538337164076</c:v>
                </c:pt>
                <c:pt idx="3">
                  <c:v>31.527515422545452</c:v>
                </c:pt>
                <c:pt idx="4">
                  <c:v>33.536496542423038</c:v>
                </c:pt>
                <c:pt idx="5">
                  <c:v>31.304906915701793</c:v>
                </c:pt>
                <c:pt idx="6">
                  <c:v>29.283842089628479</c:v>
                </c:pt>
                <c:pt idx="7">
                  <c:v>38.052296170219954</c:v>
                </c:pt>
                <c:pt idx="8">
                  <c:v>31.181068217719652</c:v>
                </c:pt>
                <c:pt idx="9">
                  <c:v>36.238307054752099</c:v>
                </c:pt>
                <c:pt idx="10">
                  <c:v>46.565256480548257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431168"/>
        <c:axId val="249432704"/>
      </c:radarChart>
      <c:catAx>
        <c:axId val="249431168"/>
        <c:scaling>
          <c:orientation val="minMax"/>
        </c:scaling>
        <c:delete val="0"/>
        <c:axPos val="b"/>
        <c:majorGridlines/>
        <c:numFmt formatCode="@" sourceLinked="0"/>
        <c:majorTickMark val="out"/>
        <c:minorTickMark val="none"/>
        <c:tickLblPos val="nextTo"/>
        <c:txPr>
          <a:bodyPr rot="0" vert="horz" anchor="b" anchorCtr="0"/>
          <a:lstStyle/>
          <a:p>
            <a:pPr>
              <a:defRPr sz="900"/>
            </a:pPr>
            <a:endParaRPr lang="en-US"/>
          </a:p>
        </c:txPr>
        <c:crossAx val="249432704"/>
        <c:crosses val="autoZero"/>
        <c:auto val="1"/>
        <c:lblAlgn val="ctr"/>
        <c:lblOffset val="100"/>
        <c:noMultiLvlLbl val="0"/>
      </c:catAx>
      <c:valAx>
        <c:axId val="249432704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24943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37789721765105E-2"/>
          <c:y val="7.407407407407407E-2"/>
          <c:w val="0.89279495341388038"/>
          <c:h val="0.833094196558763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'r2 i r3'!$AX$2</c:f>
              <c:strCache>
                <c:ptCount val="1"/>
                <c:pt idx="0">
                  <c:v>prorozwojowe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'r2 i r3'!$AR$3:$AR$13</c:f>
              <c:strCache>
                <c:ptCount val="11"/>
                <c:pt idx="0">
                  <c:v>SK</c:v>
                </c:pt>
                <c:pt idx="1">
                  <c:v>PL</c:v>
                </c:pt>
                <c:pt idx="2">
                  <c:v>HU</c:v>
                </c:pt>
                <c:pt idx="3">
                  <c:v>BG</c:v>
                </c:pt>
                <c:pt idx="4">
                  <c:v>HR</c:v>
                </c:pt>
                <c:pt idx="5">
                  <c:v>SI</c:v>
                </c:pt>
                <c:pt idx="6">
                  <c:v>RO</c:v>
                </c:pt>
                <c:pt idx="7">
                  <c:v>LT</c:v>
                </c:pt>
                <c:pt idx="8">
                  <c:v>LV</c:v>
                </c:pt>
                <c:pt idx="9">
                  <c:v>EE</c:v>
                </c:pt>
                <c:pt idx="10">
                  <c:v>CZ</c:v>
                </c:pt>
              </c:strCache>
            </c:strRef>
          </c:cat>
          <c:val>
            <c:numRef>
              <c:f>'r2 i r3'!$AX$3:$AX$13</c:f>
              <c:numCache>
                <c:formatCode>0.0</c:formatCode>
                <c:ptCount val="11"/>
                <c:pt idx="0">
                  <c:v>32.277211948500145</c:v>
                </c:pt>
                <c:pt idx="1">
                  <c:v>40.206468796007677</c:v>
                </c:pt>
                <c:pt idx="2">
                  <c:v>40.949255621044358</c:v>
                </c:pt>
                <c:pt idx="3">
                  <c:v>42.811386562311633</c:v>
                </c:pt>
                <c:pt idx="4">
                  <c:v>43.924539195295615</c:v>
                </c:pt>
                <c:pt idx="5">
                  <c:v>44.58908313307095</c:v>
                </c:pt>
                <c:pt idx="6">
                  <c:v>46.068611758132029</c:v>
                </c:pt>
                <c:pt idx="7">
                  <c:v>46.984992881412069</c:v>
                </c:pt>
                <c:pt idx="8">
                  <c:v>50.116772849092143</c:v>
                </c:pt>
                <c:pt idx="9">
                  <c:v>50.127332250055652</c:v>
                </c:pt>
                <c:pt idx="10">
                  <c:v>52.150121484649894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9447936"/>
        <c:axId val="249450880"/>
      </c:barChart>
      <c:catAx>
        <c:axId val="249447936"/>
        <c:scaling>
          <c:orientation val="minMax"/>
        </c:scaling>
        <c:delete val="0"/>
        <c:axPos val="l"/>
        <c:majorTickMark val="out"/>
        <c:minorTickMark val="none"/>
        <c:tickLblPos val="nextTo"/>
        <c:crossAx val="249450880"/>
        <c:crosses val="autoZero"/>
        <c:auto val="1"/>
        <c:lblAlgn val="ctr"/>
        <c:lblOffset val="100"/>
        <c:noMultiLvlLbl val="0"/>
      </c:catAx>
      <c:valAx>
        <c:axId val="249450880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24944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'r2 i r3'!$BE$3:$BE$13</c:f>
              <c:strCache>
                <c:ptCount val="11"/>
                <c:pt idx="0">
                  <c:v>SK</c:v>
                </c:pt>
                <c:pt idx="1">
                  <c:v>PL</c:v>
                </c:pt>
                <c:pt idx="2">
                  <c:v>HU</c:v>
                </c:pt>
                <c:pt idx="3">
                  <c:v>RO</c:v>
                </c:pt>
                <c:pt idx="4">
                  <c:v>BG</c:v>
                </c:pt>
                <c:pt idx="5">
                  <c:v>SI</c:v>
                </c:pt>
                <c:pt idx="6">
                  <c:v>HR</c:v>
                </c:pt>
                <c:pt idx="7">
                  <c:v>LT</c:v>
                </c:pt>
                <c:pt idx="8">
                  <c:v>CZ</c:v>
                </c:pt>
                <c:pt idx="9">
                  <c:v>LV</c:v>
                </c:pt>
                <c:pt idx="10">
                  <c:v>EE</c:v>
                </c:pt>
              </c:strCache>
            </c:strRef>
          </c:cat>
          <c:val>
            <c:numRef>
              <c:f>'r2 i r3'!$BF$3:$BF$13</c:f>
              <c:numCache>
                <c:formatCode>0.00</c:formatCode>
                <c:ptCount val="11"/>
                <c:pt idx="0">
                  <c:v>0.43692086502794142</c:v>
                </c:pt>
                <c:pt idx="1">
                  <c:v>0.78747106791086652</c:v>
                </c:pt>
                <c:pt idx="2">
                  <c:v>0.84414012696122376</c:v>
                </c:pt>
                <c:pt idx="3">
                  <c:v>0.90166246401778116</c:v>
                </c:pt>
                <c:pt idx="4">
                  <c:v>0.92144801902095486</c:v>
                </c:pt>
                <c:pt idx="5">
                  <c:v>0.92860548687585487</c:v>
                </c:pt>
                <c:pt idx="6">
                  <c:v>0.95495033528578932</c:v>
                </c:pt>
                <c:pt idx="7">
                  <c:v>1.1568414399118623</c:v>
                </c:pt>
                <c:pt idx="8">
                  <c:v>1.2041677643962869</c:v>
                </c:pt>
                <c:pt idx="9">
                  <c:v>1.2144099120580405</c:v>
                </c:pt>
                <c:pt idx="10">
                  <c:v>1.261585727808104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577856"/>
        <c:axId val="249579392"/>
      </c:barChart>
      <c:catAx>
        <c:axId val="249577856"/>
        <c:scaling>
          <c:orientation val="minMax"/>
        </c:scaling>
        <c:delete val="0"/>
        <c:axPos val="l"/>
        <c:majorTickMark val="out"/>
        <c:minorTickMark val="none"/>
        <c:tickLblPos val="nextTo"/>
        <c:crossAx val="249579392"/>
        <c:crosses val="autoZero"/>
        <c:auto val="1"/>
        <c:lblAlgn val="ctr"/>
        <c:lblOffset val="100"/>
        <c:noMultiLvlLbl val="0"/>
      </c:catAx>
      <c:valAx>
        <c:axId val="24957939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249577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0</xdr:row>
      <xdr:rowOff>371475</xdr:rowOff>
    </xdr:from>
    <xdr:to>
      <xdr:col>17</xdr:col>
      <xdr:colOff>466724</xdr:colOff>
      <xdr:row>12</xdr:row>
      <xdr:rowOff>180976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488950</xdr:colOff>
      <xdr:row>0</xdr:row>
      <xdr:rowOff>44450</xdr:rowOff>
    </xdr:from>
    <xdr:to>
      <xdr:col>40</xdr:col>
      <xdr:colOff>555625</xdr:colOff>
      <xdr:row>20</xdr:row>
      <xdr:rowOff>88900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330199</xdr:colOff>
      <xdr:row>0</xdr:row>
      <xdr:rowOff>14286</xdr:rowOff>
    </xdr:from>
    <xdr:to>
      <xdr:col>32</xdr:col>
      <xdr:colOff>358774</xdr:colOff>
      <xdr:row>20</xdr:row>
      <xdr:rowOff>63500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412749</xdr:colOff>
      <xdr:row>7</xdr:row>
      <xdr:rowOff>120649</xdr:rowOff>
    </xdr:from>
    <xdr:to>
      <xdr:col>52</xdr:col>
      <xdr:colOff>355601</xdr:colOff>
      <xdr:row>21</xdr:row>
      <xdr:rowOff>158749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55</xdr:col>
      <xdr:colOff>209549</xdr:colOff>
      <xdr:row>7</xdr:row>
      <xdr:rowOff>107949</xdr:rowOff>
    </xdr:from>
    <xdr:to>
      <xdr:col>61</xdr:col>
      <xdr:colOff>292100</xdr:colOff>
      <xdr:row>21</xdr:row>
      <xdr:rowOff>146049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0.82176</cdr:y>
    </cdr:from>
    <cdr:to>
      <cdr:x>0.06878</cdr:x>
      <cdr:y>0.9375</cdr:y>
    </cdr:to>
    <cdr:sp macro="" textlink="">
      <cdr:nvSpPr>
        <cdr:cNvPr id="4" name="Elipsa 3"/>
        <cdr:cNvSpPr/>
      </cdr:nvSpPr>
      <cdr:spPr>
        <a:xfrm xmlns:a="http://schemas.openxmlformats.org/drawingml/2006/main">
          <a:off x="0" y="2254251"/>
          <a:ext cx="247651" cy="3175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0.03935</cdr:y>
    </cdr:from>
    <cdr:to>
      <cdr:x>0.09171</cdr:x>
      <cdr:y>0.30787</cdr:y>
    </cdr:to>
    <cdr:sp macro="" textlink="">
      <cdr:nvSpPr>
        <cdr:cNvPr id="5" name="Elipsa 4"/>
        <cdr:cNvSpPr/>
      </cdr:nvSpPr>
      <cdr:spPr>
        <a:xfrm xmlns:a="http://schemas.openxmlformats.org/drawingml/2006/main">
          <a:off x="0" y="107951"/>
          <a:ext cx="330200" cy="7366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0.00417</cdr:x>
      <cdr:y>0.03009</cdr:y>
    </cdr:from>
    <cdr:to>
      <cdr:x>0.07639</cdr:x>
      <cdr:y>0.35417</cdr:y>
    </cdr:to>
    <cdr:sp macro="" textlink="">
      <cdr:nvSpPr>
        <cdr:cNvPr id="4" name="Elipsa 3"/>
        <cdr:cNvSpPr/>
      </cdr:nvSpPr>
      <cdr:spPr>
        <a:xfrm xmlns:a="http://schemas.openxmlformats.org/drawingml/2006/main">
          <a:off x="19051" y="82551"/>
          <a:ext cx="330200" cy="8890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0.0125</cdr:x>
      <cdr:y>0.79398</cdr:y>
    </cdr:from>
    <cdr:to>
      <cdr:x>0.07222</cdr:x>
      <cdr:y>0.91435</cdr:y>
    </cdr:to>
    <cdr:sp macro="" textlink="">
      <cdr:nvSpPr>
        <cdr:cNvPr id="5" name="Elipsa 4"/>
        <cdr:cNvSpPr/>
      </cdr:nvSpPr>
      <cdr:spPr>
        <a:xfrm xmlns:a="http://schemas.openxmlformats.org/drawingml/2006/main">
          <a:off x="57150" y="2178050"/>
          <a:ext cx="273049" cy="33020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19" sqref="E19"/>
    </sheetView>
  </sheetViews>
  <sheetFormatPr defaultRowHeight="15" x14ac:dyDescent="0.25"/>
  <cols>
    <col min="1" max="1" width="10.140625" bestFit="1" customWidth="1"/>
    <col min="2" max="2" width="10.85546875" bestFit="1" customWidth="1"/>
    <col min="5" max="5" width="6.28515625" customWidth="1"/>
    <col min="8" max="8" width="8.140625" customWidth="1"/>
  </cols>
  <sheetData>
    <row r="1" spans="1:8" ht="33" customHeight="1" x14ac:dyDescent="0.25">
      <c r="B1" t="s">
        <v>14</v>
      </c>
      <c r="C1" s="57" t="s">
        <v>16</v>
      </c>
      <c r="D1" s="57"/>
      <c r="E1" s="57"/>
      <c r="F1" s="57" t="s">
        <v>18</v>
      </c>
      <c r="G1" s="57"/>
      <c r="H1" s="57"/>
    </row>
    <row r="2" spans="1:8" ht="15.75" thickBot="1" x14ac:dyDescent="0.3">
      <c r="A2" t="s">
        <v>13</v>
      </c>
      <c r="B2" t="s">
        <v>1</v>
      </c>
      <c r="C2" t="s">
        <v>0</v>
      </c>
      <c r="D2" t="s">
        <v>15</v>
      </c>
      <c r="E2" t="s">
        <v>17</v>
      </c>
      <c r="F2" t="s">
        <v>0</v>
      </c>
      <c r="G2" t="s">
        <v>15</v>
      </c>
      <c r="H2" t="s">
        <v>17</v>
      </c>
    </row>
    <row r="3" spans="1:8" x14ac:dyDescent="0.25">
      <c r="A3" s="5" t="s">
        <v>7</v>
      </c>
      <c r="B3" s="6">
        <v>49.690405058918586</v>
      </c>
      <c r="C3" s="6">
        <v>18.721050424116292</v>
      </c>
      <c r="D3" s="6">
        <v>16.731360613472535</v>
      </c>
      <c r="E3" s="6">
        <v>0.89371911481630029</v>
      </c>
      <c r="F3" s="6">
        <v>0.94719620079053435</v>
      </c>
      <c r="G3" s="6">
        <v>1.4415514382468242</v>
      </c>
      <c r="H3" s="7">
        <f t="shared" ref="H3:H13" si="0">G3/F3</f>
        <v>1.521914295099261</v>
      </c>
    </row>
    <row r="4" spans="1:8" x14ac:dyDescent="0.25">
      <c r="A4" s="8" t="s">
        <v>12</v>
      </c>
      <c r="B4" s="4">
        <v>47.555797815444784</v>
      </c>
      <c r="C4" s="4">
        <v>26.112216180678317</v>
      </c>
      <c r="D4" s="4">
        <v>16.091162421238426</v>
      </c>
      <c r="E4" s="4">
        <v>0.61623120419572242</v>
      </c>
      <c r="F4" s="4">
        <v>-3.6843659150936015</v>
      </c>
      <c r="G4" s="4">
        <v>13.687375518667144</v>
      </c>
      <c r="H4" s="9">
        <f t="shared" si="0"/>
        <v>-3.7149880967562408</v>
      </c>
    </row>
    <row r="5" spans="1:8" ht="15.75" thickBot="1" x14ac:dyDescent="0.3">
      <c r="A5" s="10" t="s">
        <v>3</v>
      </c>
      <c r="B5" s="11">
        <v>46.753409475075685</v>
      </c>
      <c r="C5" s="11">
        <v>26.094573663590559</v>
      </c>
      <c r="D5" s="11">
        <v>18.337783734844514</v>
      </c>
      <c r="E5" s="11">
        <v>0.70274318221305143</v>
      </c>
      <c r="F5" s="11">
        <v>-10.783135763626529</v>
      </c>
      <c r="G5" s="11">
        <v>-4.145817793771478</v>
      </c>
      <c r="H5" s="12">
        <f t="shared" si="0"/>
        <v>0.3844723728468738</v>
      </c>
    </row>
    <row r="6" spans="1:8" x14ac:dyDescent="0.25">
      <c r="A6" s="5" t="s">
        <v>9</v>
      </c>
      <c r="B6" s="6">
        <v>43.956500911736988</v>
      </c>
      <c r="C6" s="6">
        <v>28.065499635990832</v>
      </c>
      <c r="D6" s="6">
        <v>21.679101290487623</v>
      </c>
      <c r="E6" s="6">
        <v>0.77244665413640545</v>
      </c>
      <c r="F6" s="6">
        <v>24.093174389965412</v>
      </c>
      <c r="G6" s="6">
        <v>21.484517412443928</v>
      </c>
      <c r="H6" s="7">
        <f t="shared" si="0"/>
        <v>0.89172630657552676</v>
      </c>
    </row>
    <row r="7" spans="1:8" x14ac:dyDescent="0.25">
      <c r="A7" s="8" t="s">
        <v>4</v>
      </c>
      <c r="B7" s="4">
        <v>42.75036797295185</v>
      </c>
      <c r="C7" s="4">
        <v>30.529523256308867</v>
      </c>
      <c r="D7" s="4">
        <v>17.682232783542794</v>
      </c>
      <c r="E7" s="4">
        <v>0.57918470049769921</v>
      </c>
      <c r="F7" s="4">
        <v>3.413889959865557</v>
      </c>
      <c r="G7" s="4">
        <v>8.7885710910512227</v>
      </c>
      <c r="H7" s="9">
        <f t="shared" si="0"/>
        <v>2.5743568756965227</v>
      </c>
    </row>
    <row r="8" spans="1:8" ht="15.75" thickBot="1" x14ac:dyDescent="0.3">
      <c r="A8" s="10" t="s">
        <v>11</v>
      </c>
      <c r="B8" s="11">
        <v>40.129835140034977</v>
      </c>
      <c r="C8" s="11">
        <v>42.340014499929282</v>
      </c>
      <c r="D8" s="11">
        <v>13.637245975868705</v>
      </c>
      <c r="E8" s="11">
        <v>0.32208883574878044</v>
      </c>
      <c r="F8" s="11">
        <v>14.181893848927519</v>
      </c>
      <c r="G8" s="11">
        <v>31.257683146664284</v>
      </c>
      <c r="H8" s="12">
        <f t="shared" si="0"/>
        <v>2.2040556416256134</v>
      </c>
    </row>
    <row r="9" spans="1:8" x14ac:dyDescent="0.25">
      <c r="A9" s="5" t="s">
        <v>5</v>
      </c>
      <c r="B9" s="6">
        <v>37.47049611966986</v>
      </c>
      <c r="C9" s="6">
        <v>48.378459286854714</v>
      </c>
      <c r="D9" s="6">
        <v>40.089452797501202</v>
      </c>
      <c r="E9" s="6">
        <v>0.82866328089936137</v>
      </c>
      <c r="F9" s="6">
        <v>-3.4757949718103087</v>
      </c>
      <c r="G9" s="6">
        <v>8.7090999889369201</v>
      </c>
      <c r="H9" s="7">
        <f t="shared" si="0"/>
        <v>-2.5056426111350674</v>
      </c>
    </row>
    <row r="10" spans="1:8" x14ac:dyDescent="0.25">
      <c r="A10" s="8" t="s">
        <v>2</v>
      </c>
      <c r="B10" s="4">
        <v>37.350948782469416</v>
      </c>
      <c r="C10" s="4">
        <v>37.549189124731683</v>
      </c>
      <c r="D10" s="4">
        <v>31.618685400796132</v>
      </c>
      <c r="E10" s="4">
        <v>0.84206040497344747</v>
      </c>
      <c r="F10" s="4">
        <v>7.9148560344173724</v>
      </c>
      <c r="G10" s="4">
        <v>20.354348792764434</v>
      </c>
      <c r="H10" s="9">
        <f t="shared" si="0"/>
        <v>2.5716638059182029</v>
      </c>
    </row>
    <row r="11" spans="1:8" x14ac:dyDescent="0.25">
      <c r="A11" s="8" t="s">
        <v>8</v>
      </c>
      <c r="B11" s="4">
        <v>37.124639564027397</v>
      </c>
      <c r="C11" s="4">
        <v>59.971278944322592</v>
      </c>
      <c r="D11" s="4">
        <v>54.36632156332459</v>
      </c>
      <c r="E11" s="4">
        <v>0.90653930548652051</v>
      </c>
      <c r="F11" s="4">
        <v>-7.8050261939108694</v>
      </c>
      <c r="G11" s="4">
        <v>-8.1058595579486248E-2</v>
      </c>
      <c r="H11" s="9">
        <f t="shared" si="0"/>
        <v>1.0385435431686895E-2</v>
      </c>
    </row>
    <row r="12" spans="1:8" x14ac:dyDescent="0.25">
      <c r="A12" s="8" t="s">
        <v>6</v>
      </c>
      <c r="B12" s="4">
        <v>36.956284464601097</v>
      </c>
      <c r="C12" s="4">
        <v>51.386582451020857</v>
      </c>
      <c r="D12" s="4">
        <v>51.852979448356649</v>
      </c>
      <c r="E12" s="4">
        <v>1.0090762408218203</v>
      </c>
      <c r="F12" s="4">
        <v>4.8183374548221414</v>
      </c>
      <c r="G12" s="4">
        <v>3.0502195014100675</v>
      </c>
      <c r="H12" s="9">
        <f t="shared" si="0"/>
        <v>0.6330439762697484</v>
      </c>
    </row>
    <row r="13" spans="1:8" ht="15.75" thickBot="1" x14ac:dyDescent="0.3">
      <c r="A13" s="10" t="s">
        <v>10</v>
      </c>
      <c r="B13" s="11">
        <v>36.386362438981195</v>
      </c>
      <c r="C13" s="11">
        <v>37.544759697391903</v>
      </c>
      <c r="D13" s="11">
        <v>50.875742614007471</v>
      </c>
      <c r="E13" s="11">
        <v>1.3550690701994723</v>
      </c>
      <c r="F13" s="11">
        <v>8.5236936689607745</v>
      </c>
      <c r="G13" s="11">
        <v>-1.1889706765360275</v>
      </c>
      <c r="H13" s="12">
        <f t="shared" si="0"/>
        <v>-0.13949007586531312</v>
      </c>
    </row>
    <row r="14" spans="1:8" ht="15.75" thickBot="1" x14ac:dyDescent="0.3">
      <c r="A14" s="13" t="s">
        <v>21</v>
      </c>
      <c r="B14" s="14">
        <f>AVERAGE(B3:B13)</f>
        <v>41.465913431264717</v>
      </c>
      <c r="C14" s="14">
        <f t="shared" ref="C14:H14" si="1">AVERAGE(C3:C13)</f>
        <v>36.972104287721443</v>
      </c>
      <c r="D14" s="14">
        <f t="shared" si="1"/>
        <v>30.269278967585514</v>
      </c>
      <c r="E14" s="14">
        <f t="shared" si="1"/>
        <v>0.80252927218078018</v>
      </c>
      <c r="F14" s="14">
        <f t="shared" si="1"/>
        <v>3.4677017012098186</v>
      </c>
      <c r="G14" s="14">
        <f t="shared" si="1"/>
        <v>9.3961381658452563</v>
      </c>
      <c r="H14" s="15">
        <f t="shared" si="1"/>
        <v>0.4028634477915285</v>
      </c>
    </row>
    <row r="15" spans="1:8" x14ac:dyDescent="0.25">
      <c r="E15" t="s">
        <v>19</v>
      </c>
      <c r="H15" t="s">
        <v>20</v>
      </c>
    </row>
  </sheetData>
  <sortState ref="A3:H13">
    <sortCondition descending="1" ref="B3"/>
  </sortState>
  <mergeCells count="2">
    <mergeCell ref="C1:E1"/>
    <mergeCell ref="F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44"/>
  <sheetViews>
    <sheetView tabSelected="1" zoomScale="75" zoomScaleNormal="75" workbookViewId="0">
      <selection activeCell="F27" sqref="F27"/>
    </sheetView>
  </sheetViews>
  <sheetFormatPr defaultRowHeight="15" x14ac:dyDescent="0.25"/>
  <cols>
    <col min="1" max="1" width="3.140625" customWidth="1"/>
    <col min="2" max="2" width="7.85546875" bestFit="1" customWidth="1"/>
    <col min="3" max="3" width="3.7109375" bestFit="1" customWidth="1"/>
    <col min="4" max="13" width="5.5703125" bestFit="1" customWidth="1"/>
    <col min="14" max="14" width="5.7109375" bestFit="1" customWidth="1"/>
    <col min="16" max="17" width="5.28515625" customWidth="1"/>
    <col min="18" max="18" width="6" customWidth="1"/>
    <col min="19" max="19" width="5.140625" customWidth="1"/>
    <col min="20" max="20" width="6.5703125" customWidth="1"/>
    <col min="21" max="21" width="5.85546875" customWidth="1"/>
  </cols>
  <sheetData>
    <row r="1" spans="2:58" ht="15.75" thickBot="1" x14ac:dyDescent="0.3">
      <c r="B1" s="19" t="s">
        <v>46</v>
      </c>
      <c r="D1" t="s">
        <v>47</v>
      </c>
      <c r="E1" t="s">
        <v>48</v>
      </c>
      <c r="F1" t="s">
        <v>48</v>
      </c>
      <c r="G1" t="s">
        <v>47</v>
      </c>
      <c r="H1" t="s">
        <v>49</v>
      </c>
      <c r="I1" t="s">
        <v>49</v>
      </c>
      <c r="J1" t="s">
        <v>49</v>
      </c>
      <c r="K1" t="s">
        <v>49</v>
      </c>
      <c r="L1" t="s">
        <v>49</v>
      </c>
      <c r="M1" t="s">
        <v>50</v>
      </c>
      <c r="N1" t="s">
        <v>32</v>
      </c>
    </row>
    <row r="2" spans="2:58" x14ac:dyDescent="0.25">
      <c r="C2" s="20"/>
      <c r="D2" s="21" t="s">
        <v>22</v>
      </c>
      <c r="E2" s="21" t="s">
        <v>23</v>
      </c>
      <c r="F2" s="22" t="s">
        <v>24</v>
      </c>
      <c r="G2" s="23" t="s">
        <v>25</v>
      </c>
      <c r="H2" s="24" t="s">
        <v>26</v>
      </c>
      <c r="I2" s="21" t="s">
        <v>27</v>
      </c>
      <c r="J2" s="21" t="s">
        <v>28</v>
      </c>
      <c r="K2" s="22" t="s">
        <v>29</v>
      </c>
      <c r="L2" s="23" t="s">
        <v>30</v>
      </c>
      <c r="M2" s="23" t="s">
        <v>31</v>
      </c>
      <c r="N2" s="20" t="s">
        <v>32</v>
      </c>
      <c r="Q2" t="s">
        <v>51</v>
      </c>
      <c r="R2" t="s">
        <v>52</v>
      </c>
      <c r="S2" t="s">
        <v>53</v>
      </c>
      <c r="T2" t="s">
        <v>54</v>
      </c>
      <c r="U2" t="s">
        <v>55</v>
      </c>
      <c r="AS2" t="s">
        <v>51</v>
      </c>
      <c r="AT2" t="s">
        <v>52</v>
      </c>
      <c r="AU2" t="s">
        <v>53</v>
      </c>
      <c r="AV2" t="s">
        <v>54</v>
      </c>
      <c r="AW2" t="s">
        <v>55</v>
      </c>
      <c r="AX2" t="s">
        <v>56</v>
      </c>
      <c r="AY2" t="s">
        <v>57</v>
      </c>
    </row>
    <row r="3" spans="2:58" x14ac:dyDescent="0.25">
      <c r="B3" s="20"/>
      <c r="C3" s="18" t="s">
        <v>34</v>
      </c>
      <c r="D3" s="25">
        <v>12.280098137421826</v>
      </c>
      <c r="E3" s="26">
        <v>4.5822565070439003</v>
      </c>
      <c r="F3" s="25">
        <v>5.8880363642132743</v>
      </c>
      <c r="G3" s="27">
        <v>17.953812958236401</v>
      </c>
      <c r="H3" s="25">
        <v>1.4319140201979719</v>
      </c>
      <c r="I3" s="26">
        <v>4.2532526882730046</v>
      </c>
      <c r="J3" s="25">
        <v>9.9212645945248248</v>
      </c>
      <c r="K3" s="25">
        <v>2.4899556076460909</v>
      </c>
      <c r="L3" s="28">
        <v>10.018411889253729</v>
      </c>
      <c r="M3" s="28">
        <v>31.181068217719652</v>
      </c>
      <c r="N3" s="25">
        <v>36.386362438981195</v>
      </c>
      <c r="P3" s="21" t="s">
        <v>33</v>
      </c>
      <c r="Q3" s="29">
        <v>13.751991653143476</v>
      </c>
      <c r="R3" s="29">
        <v>13.16025548322734</v>
      </c>
      <c r="S3" s="2">
        <v>11.258318043907565</v>
      </c>
      <c r="T3" s="2">
        <v>29.651131079084294</v>
      </c>
      <c r="U3" s="2">
        <v>32.178842937433231</v>
      </c>
      <c r="V3" s="30">
        <f>R3+T3</f>
        <v>42.811386562311633</v>
      </c>
      <c r="W3">
        <f t="shared" ref="W3:W13" si="0">T3/U3</f>
        <v>0.92144801902095486</v>
      </c>
      <c r="AR3" s="21" t="s">
        <v>41</v>
      </c>
      <c r="AS3" s="29">
        <v>13.550343993631772</v>
      </c>
      <c r="AT3" s="29">
        <v>11.931879806771049</v>
      </c>
      <c r="AU3" s="2">
        <v>7.6071416941783649</v>
      </c>
      <c r="AV3" s="2">
        <v>20.345332141729099</v>
      </c>
      <c r="AW3" s="2">
        <v>46.565256480548257</v>
      </c>
      <c r="AX3" s="30">
        <f t="shared" ref="AX3:AX14" si="1">AT3+AV3</f>
        <v>32.277211948500145</v>
      </c>
      <c r="AY3" s="1">
        <f>AS3+AU3+AW3</f>
        <v>67.722742168358394</v>
      </c>
      <c r="BB3" s="21" t="s">
        <v>41</v>
      </c>
      <c r="BC3" s="3">
        <v>0.43725031519844076</v>
      </c>
      <c r="BE3" s="21" t="s">
        <v>41</v>
      </c>
      <c r="BF3" s="3">
        <v>0.43692086502794142</v>
      </c>
    </row>
    <row r="4" spans="2:58" x14ac:dyDescent="0.25">
      <c r="B4" s="20"/>
      <c r="C4" s="18" t="s">
        <v>35</v>
      </c>
      <c r="D4" s="25">
        <v>13.133386173871868</v>
      </c>
      <c r="E4" s="25">
        <v>3.6221342931799905</v>
      </c>
      <c r="F4" s="25">
        <v>4.9544022285335574</v>
      </c>
      <c r="G4" s="28">
        <v>10.77017928874479</v>
      </c>
      <c r="H4" s="25">
        <v>1.78505842242456</v>
      </c>
      <c r="I4" s="25">
        <v>0.89130366124617111</v>
      </c>
      <c r="J4" s="26">
        <v>15.081008567448372</v>
      </c>
      <c r="K4" s="25">
        <v>2.5461214844809685</v>
      </c>
      <c r="L4" s="27">
        <v>15.911321457067201</v>
      </c>
      <c r="M4" s="28">
        <v>31.304906915701793</v>
      </c>
      <c r="N4" s="25">
        <v>36.956284464601097</v>
      </c>
      <c r="P4" s="21" t="s">
        <v>40</v>
      </c>
      <c r="Q4" s="29">
        <v>10.966340800330917</v>
      </c>
      <c r="R4" s="29">
        <v>16.369870834315229</v>
      </c>
      <c r="S4" s="2">
        <v>7.1698425581763239</v>
      </c>
      <c r="T4" s="2">
        <v>35.780250650334665</v>
      </c>
      <c r="U4" s="2">
        <v>29.713675874950198</v>
      </c>
      <c r="V4" s="30">
        <f t="shared" ref="V4:V13" si="2">R4+T4</f>
        <v>52.150121484649894</v>
      </c>
      <c r="W4">
        <f t="shared" si="0"/>
        <v>1.2041677643962869</v>
      </c>
      <c r="AR4" s="31" t="s">
        <v>37</v>
      </c>
      <c r="AS4" s="29">
        <v>12.930212233610312</v>
      </c>
      <c r="AT4" s="29">
        <v>10.241386494383995</v>
      </c>
      <c r="AU4" s="32">
        <v>8.8110203366776183</v>
      </c>
      <c r="AV4" s="32">
        <v>29.965082301623681</v>
      </c>
      <c r="AW4" s="32">
        <v>38.052296170219954</v>
      </c>
      <c r="AX4" s="30">
        <f t="shared" si="1"/>
        <v>40.206468796007677</v>
      </c>
      <c r="AY4" s="1">
        <f t="shared" ref="AY4:AY13" si="3">AS4+AU4+AW4</f>
        <v>59.793528740507881</v>
      </c>
      <c r="BB4" s="31" t="s">
        <v>37</v>
      </c>
      <c r="BC4" s="3">
        <v>0.78726620362854194</v>
      </c>
      <c r="BE4" s="31" t="s">
        <v>37</v>
      </c>
      <c r="BF4" s="3">
        <v>0.78747106791086652</v>
      </c>
    </row>
    <row r="5" spans="2:58" x14ac:dyDescent="0.25">
      <c r="B5" s="20"/>
      <c r="C5" s="21" t="s">
        <v>36</v>
      </c>
      <c r="D5" s="25">
        <v>11.683264133782355</v>
      </c>
      <c r="E5" s="25">
        <v>3.0807416122401827</v>
      </c>
      <c r="F5" s="25">
        <v>5.8354008873990262</v>
      </c>
      <c r="G5" s="28">
        <v>14.554184752304881</v>
      </c>
      <c r="H5" s="25">
        <v>1.580716226637177</v>
      </c>
      <c r="I5" s="25">
        <v>3.3868765187605878</v>
      </c>
      <c r="J5" s="25">
        <v>10.670067300850178</v>
      </c>
      <c r="K5" s="25">
        <v>4.1133233877673137</v>
      </c>
      <c r="L5" s="27">
        <v>15.811604662772005</v>
      </c>
      <c r="M5" s="33">
        <v>29.283842089628479</v>
      </c>
      <c r="N5" s="25">
        <v>37.124639564027397</v>
      </c>
      <c r="P5" s="21" t="s">
        <v>38</v>
      </c>
      <c r="Q5" s="29">
        <v>9.4584636688604498</v>
      </c>
      <c r="R5" s="29">
        <v>11.964946411105366</v>
      </c>
      <c r="S5" s="2">
        <v>10.165835159239911</v>
      </c>
      <c r="T5" s="2">
        <v>38.162385838950286</v>
      </c>
      <c r="U5" s="2">
        <v>30.249538337164076</v>
      </c>
      <c r="V5" s="30">
        <f t="shared" si="2"/>
        <v>50.127332250055652</v>
      </c>
      <c r="W5">
        <f t="shared" si="0"/>
        <v>1.261585727808104</v>
      </c>
      <c r="AR5" s="21" t="s">
        <v>39</v>
      </c>
      <c r="AS5" s="29">
        <v>19.297106924216756</v>
      </c>
      <c r="AT5" s="29">
        <v>12.639753171888739</v>
      </c>
      <c r="AU5" s="2">
        <v>6.2171779262231457</v>
      </c>
      <c r="AV5" s="2">
        <v>28.309502449155623</v>
      </c>
      <c r="AW5" s="2">
        <v>33.536496542423038</v>
      </c>
      <c r="AX5" s="30">
        <f t="shared" si="1"/>
        <v>40.949255621044358</v>
      </c>
      <c r="AY5" s="1">
        <f t="shared" si="3"/>
        <v>59.050781392862937</v>
      </c>
      <c r="BB5" s="21" t="s">
        <v>39</v>
      </c>
      <c r="BC5" s="3">
        <v>0.84426264977853249</v>
      </c>
      <c r="BE5" s="21" t="s">
        <v>39</v>
      </c>
      <c r="BF5" s="3">
        <v>0.84414012696122376</v>
      </c>
    </row>
    <row r="6" spans="2:58" x14ac:dyDescent="0.25">
      <c r="B6" s="20"/>
      <c r="C6" s="18" t="s">
        <v>33</v>
      </c>
      <c r="D6" s="25">
        <v>13.751991653143476</v>
      </c>
      <c r="E6" s="34">
        <v>4.2703490376355564</v>
      </c>
      <c r="F6" s="26">
        <v>6.9879690062720092</v>
      </c>
      <c r="G6" s="28">
        <v>13.160255483227338</v>
      </c>
      <c r="H6" s="25">
        <v>2.2617546994876756</v>
      </c>
      <c r="I6" s="25">
        <v>2.653742326739736</v>
      </c>
      <c r="J6" s="25">
        <v>12.434946022147404</v>
      </c>
      <c r="K6" s="25">
        <v>2.1152921571824055</v>
      </c>
      <c r="L6" s="28">
        <v>10.185395873527076</v>
      </c>
      <c r="M6" s="28">
        <v>32.178842937433231</v>
      </c>
      <c r="N6" s="25">
        <v>37.350948782469416</v>
      </c>
      <c r="P6" s="21" t="s">
        <v>42</v>
      </c>
      <c r="Q6" s="29">
        <v>16.833043776122079</v>
      </c>
      <c r="R6" s="29">
        <v>13.817327771807943</v>
      </c>
      <c r="S6" s="2">
        <v>7.7148243161668155</v>
      </c>
      <c r="T6" s="2">
        <v>30.107211423487673</v>
      </c>
      <c r="U6" s="2">
        <v>31.527515422545452</v>
      </c>
      <c r="V6" s="30">
        <f t="shared" si="2"/>
        <v>43.924539195295615</v>
      </c>
      <c r="W6">
        <f t="shared" si="0"/>
        <v>0.95495033528578932</v>
      </c>
      <c r="AR6" s="21" t="s">
        <v>33</v>
      </c>
      <c r="AS6" s="29">
        <v>13.751991653143476</v>
      </c>
      <c r="AT6" s="29">
        <v>13.16025548322734</v>
      </c>
      <c r="AU6" s="2">
        <v>11.258318043907565</v>
      </c>
      <c r="AV6" s="2">
        <v>29.651131079084294</v>
      </c>
      <c r="AW6" s="2">
        <v>32.178842937433231</v>
      </c>
      <c r="AX6" s="30">
        <f t="shared" si="1"/>
        <v>42.811386562311633</v>
      </c>
      <c r="AY6" s="1">
        <f t="shared" si="3"/>
        <v>57.189152634484273</v>
      </c>
      <c r="BB6" s="21" t="s">
        <v>34</v>
      </c>
      <c r="BC6" s="3">
        <v>0.89975408309074911</v>
      </c>
      <c r="BE6" s="21" t="s">
        <v>34</v>
      </c>
      <c r="BF6" s="3">
        <v>0.90166246401778116</v>
      </c>
    </row>
    <row r="7" spans="2:58" x14ac:dyDescent="0.25">
      <c r="B7" s="20"/>
      <c r="C7" s="18" t="s">
        <v>38</v>
      </c>
      <c r="D7" s="26">
        <v>9.4584636688604498</v>
      </c>
      <c r="E7" s="34">
        <v>4.2779269881400248</v>
      </c>
      <c r="F7" s="25">
        <v>5.8879081710998866</v>
      </c>
      <c r="G7" s="28">
        <v>11.964946411105366</v>
      </c>
      <c r="H7" s="25">
        <v>1.7340364004437268</v>
      </c>
      <c r="I7" s="25">
        <v>1.1581853149025663</v>
      </c>
      <c r="J7" s="25">
        <v>12.596839025050141</v>
      </c>
      <c r="K7" s="25">
        <v>5.7021647872163452</v>
      </c>
      <c r="L7" s="27">
        <v>16.97116031133751</v>
      </c>
      <c r="M7" s="28">
        <v>30.249538337164076</v>
      </c>
      <c r="N7" s="25">
        <v>37.47049611966986</v>
      </c>
      <c r="P7" s="21" t="s">
        <v>39</v>
      </c>
      <c r="Q7" s="29">
        <v>19.297106924216756</v>
      </c>
      <c r="R7" s="29">
        <v>12.639753171888739</v>
      </c>
      <c r="S7" s="2">
        <v>6.2171779262231457</v>
      </c>
      <c r="T7" s="2">
        <v>28.309502449155623</v>
      </c>
      <c r="U7" s="2">
        <v>33.536496542423038</v>
      </c>
      <c r="V7" s="30">
        <f t="shared" si="2"/>
        <v>40.949255621044358</v>
      </c>
      <c r="W7">
        <f t="shared" si="0"/>
        <v>0.84414012696122376</v>
      </c>
      <c r="AR7" s="21" t="s">
        <v>42</v>
      </c>
      <c r="AS7" s="29">
        <v>16.833043776122079</v>
      </c>
      <c r="AT7" s="29">
        <v>13.817327771807943</v>
      </c>
      <c r="AU7" s="2">
        <v>7.7148243161668155</v>
      </c>
      <c r="AV7" s="2">
        <v>30.107211423487673</v>
      </c>
      <c r="AW7" s="2">
        <v>31.527515422545452</v>
      </c>
      <c r="AX7" s="30">
        <f t="shared" si="1"/>
        <v>43.924539195295615</v>
      </c>
      <c r="AY7" s="1">
        <f t="shared" si="3"/>
        <v>56.075383514834343</v>
      </c>
      <c r="BB7" s="21" t="s">
        <v>33</v>
      </c>
      <c r="BC7" s="3">
        <v>0.92371395584545224</v>
      </c>
      <c r="BE7" s="21" t="s">
        <v>33</v>
      </c>
      <c r="BF7" s="3">
        <v>0.92144801902095486</v>
      </c>
    </row>
    <row r="8" spans="2:58" x14ac:dyDescent="0.25">
      <c r="B8" s="20"/>
      <c r="C8" s="18" t="s">
        <v>41</v>
      </c>
      <c r="D8" s="35">
        <v>13.550343993631772</v>
      </c>
      <c r="E8" s="36">
        <v>2.2219182990407664</v>
      </c>
      <c r="F8" s="35">
        <v>5.385223395137599</v>
      </c>
      <c r="G8" s="37">
        <v>11.931879806771049</v>
      </c>
      <c r="H8" s="35">
        <v>2.0420253463224003</v>
      </c>
      <c r="I8" s="35">
        <v>1.7810931242617185</v>
      </c>
      <c r="J8" s="38">
        <v>4.5053714277715136</v>
      </c>
      <c r="K8" s="35">
        <v>2.3329308071347254</v>
      </c>
      <c r="L8" s="37">
        <v>9.6839114362387413</v>
      </c>
      <c r="M8" s="39">
        <v>46.565256480548257</v>
      </c>
      <c r="N8" s="35">
        <v>40.129835140034977</v>
      </c>
      <c r="P8" s="21" t="s">
        <v>35</v>
      </c>
      <c r="Q8" s="29">
        <v>13.133386173871868</v>
      </c>
      <c r="R8" s="29">
        <v>10.77017928874479</v>
      </c>
      <c r="S8" s="2">
        <v>8.5765365217135479</v>
      </c>
      <c r="T8" s="2">
        <v>36.214813592667277</v>
      </c>
      <c r="U8" s="2">
        <v>31.304906915701793</v>
      </c>
      <c r="V8" s="30">
        <f t="shared" si="2"/>
        <v>46.984992881412069</v>
      </c>
      <c r="W8">
        <f t="shared" si="0"/>
        <v>1.1568414399118623</v>
      </c>
      <c r="AR8" s="21" t="s">
        <v>43</v>
      </c>
      <c r="AS8" s="29">
        <v>12.724966756123697</v>
      </c>
      <c r="AT8" s="29">
        <v>10.937992366936152</v>
      </c>
      <c r="AU8" s="2">
        <v>6.4477355539828149</v>
      </c>
      <c r="AV8" s="2">
        <v>33.6510907661348</v>
      </c>
      <c r="AW8" s="2">
        <v>36.238307054752099</v>
      </c>
      <c r="AX8" s="30">
        <f t="shared" si="1"/>
        <v>44.58908313307095</v>
      </c>
      <c r="AY8" s="1">
        <f t="shared" si="3"/>
        <v>55.411009364858614</v>
      </c>
      <c r="BB8" s="21" t="s">
        <v>43</v>
      </c>
      <c r="BC8" s="3">
        <v>0.92729034048698844</v>
      </c>
      <c r="BE8" s="21" t="s">
        <v>43</v>
      </c>
      <c r="BF8" s="3">
        <v>0.92860548687585487</v>
      </c>
    </row>
    <row r="9" spans="2:58" ht="15.75" thickBot="1" x14ac:dyDescent="0.3">
      <c r="B9" s="20"/>
      <c r="C9" s="40" t="s">
        <v>40</v>
      </c>
      <c r="D9" s="35">
        <v>10.966340800330917</v>
      </c>
      <c r="E9" s="35">
        <v>2.6874003449934678</v>
      </c>
      <c r="F9" s="35">
        <v>4.4824422131828561</v>
      </c>
      <c r="G9" s="37">
        <v>16.369870834315229</v>
      </c>
      <c r="H9" s="35">
        <v>2.3874838658182003</v>
      </c>
      <c r="I9" s="35">
        <v>2.3636230980835986</v>
      </c>
      <c r="J9" s="38">
        <v>16.66153011165261</v>
      </c>
      <c r="K9" s="35">
        <v>2.7736422153681111</v>
      </c>
      <c r="L9" s="37">
        <v>11.593971359412146</v>
      </c>
      <c r="M9" s="37">
        <v>29.713675874950198</v>
      </c>
      <c r="N9" s="35">
        <v>42.75036797295185</v>
      </c>
      <c r="P9" s="21" t="s">
        <v>36</v>
      </c>
      <c r="Q9" s="29">
        <v>11.683264133782355</v>
      </c>
      <c r="R9" s="29">
        <v>14.554184752304881</v>
      </c>
      <c r="S9" s="2">
        <v>8.9161424996392089</v>
      </c>
      <c r="T9" s="2">
        <v>35.562588096787266</v>
      </c>
      <c r="U9" s="2">
        <v>29.283842089628479</v>
      </c>
      <c r="V9" s="30">
        <f t="shared" si="2"/>
        <v>50.116772849092143</v>
      </c>
      <c r="W9">
        <f t="shared" si="0"/>
        <v>1.2144099120580405</v>
      </c>
      <c r="AR9" s="21" t="s">
        <v>34</v>
      </c>
      <c r="AS9" s="29">
        <v>12.280098137421826</v>
      </c>
      <c r="AT9" s="29">
        <v>17.953812958236405</v>
      </c>
      <c r="AU9" s="2">
        <v>10.470292871257175</v>
      </c>
      <c r="AV9" s="2">
        <v>28.114798799895624</v>
      </c>
      <c r="AW9" s="2">
        <v>31.181068217719652</v>
      </c>
      <c r="AX9" s="30">
        <f t="shared" si="1"/>
        <v>46.068611758132029</v>
      </c>
      <c r="AY9" s="1">
        <f t="shared" si="3"/>
        <v>53.931459226398658</v>
      </c>
      <c r="BB9" s="21" t="s">
        <v>42</v>
      </c>
      <c r="BC9" s="3">
        <v>0.95437438675313846</v>
      </c>
      <c r="BE9" s="21" t="s">
        <v>42</v>
      </c>
      <c r="BF9" s="3">
        <v>0.95495033528578932</v>
      </c>
    </row>
    <row r="10" spans="2:58" ht="15.75" thickBot="1" x14ac:dyDescent="0.3">
      <c r="B10" s="20"/>
      <c r="C10" s="41" t="s">
        <v>37</v>
      </c>
      <c r="D10" s="42">
        <v>12.930212233610312</v>
      </c>
      <c r="E10" s="42">
        <v>3.7287309428913749</v>
      </c>
      <c r="F10" s="42">
        <v>5.0822893937862439</v>
      </c>
      <c r="G10" s="43">
        <v>10.241386494383997</v>
      </c>
      <c r="H10" s="42">
        <v>1.5240905091124712</v>
      </c>
      <c r="I10" s="42">
        <v>2.4304660087736152</v>
      </c>
      <c r="J10" s="42">
        <v>10.503225647042516</v>
      </c>
      <c r="K10" s="42">
        <v>2.6422699060739965</v>
      </c>
      <c r="L10" s="43">
        <v>12.865030230621084</v>
      </c>
      <c r="M10" s="43">
        <v>38.052296170219954</v>
      </c>
      <c r="N10" s="44">
        <v>43.956500911736988</v>
      </c>
      <c r="P10" s="31" t="s">
        <v>37</v>
      </c>
      <c r="Q10" s="29">
        <v>12.930212233610312</v>
      </c>
      <c r="R10" s="29">
        <v>10.241386494383995</v>
      </c>
      <c r="S10" s="32">
        <v>8.8110203366776183</v>
      </c>
      <c r="T10" s="32">
        <v>29.965082301623681</v>
      </c>
      <c r="U10" s="32">
        <v>38.052296170219954</v>
      </c>
      <c r="V10" s="30">
        <f t="shared" si="2"/>
        <v>40.206468796007677</v>
      </c>
      <c r="W10">
        <f t="shared" si="0"/>
        <v>0.78747106791086652</v>
      </c>
      <c r="AR10" s="21" t="s">
        <v>35</v>
      </c>
      <c r="AS10" s="29">
        <v>13.133386173871868</v>
      </c>
      <c r="AT10" s="29">
        <v>10.77017928874479</v>
      </c>
      <c r="AU10" s="2">
        <v>8.5765365217135479</v>
      </c>
      <c r="AV10" s="2">
        <v>36.214813592667277</v>
      </c>
      <c r="AW10" s="2">
        <v>31.304906915701793</v>
      </c>
      <c r="AX10" s="30">
        <f t="shared" si="1"/>
        <v>46.984992881412069</v>
      </c>
      <c r="AY10" s="1">
        <f t="shared" si="3"/>
        <v>53.014829611287212</v>
      </c>
      <c r="BB10" s="21" t="s">
        <v>35</v>
      </c>
      <c r="BC10" s="3">
        <v>1.1532875221988075</v>
      </c>
      <c r="BE10" s="21" t="s">
        <v>35</v>
      </c>
      <c r="BF10" s="3">
        <v>1.1568414399118623</v>
      </c>
    </row>
    <row r="11" spans="2:58" x14ac:dyDescent="0.25">
      <c r="B11" s="20"/>
      <c r="C11" s="45" t="s">
        <v>42</v>
      </c>
      <c r="D11" s="46">
        <v>16.833043776122079</v>
      </c>
      <c r="E11" s="47">
        <v>3.1092341778575254</v>
      </c>
      <c r="F11" s="47">
        <v>4.6055901383092896</v>
      </c>
      <c r="G11" s="48">
        <v>13.817327771807941</v>
      </c>
      <c r="H11" s="47">
        <v>0.74704844470770559</v>
      </c>
      <c r="I11" s="47">
        <v>2.400931552868411</v>
      </c>
      <c r="J11" s="47">
        <v>14.052571767736662</v>
      </c>
      <c r="K11" s="47">
        <v>2.3863310115326284</v>
      </c>
      <c r="L11" s="48">
        <v>10.520328646642266</v>
      </c>
      <c r="M11" s="48">
        <v>31.527515422545452</v>
      </c>
      <c r="N11" s="47">
        <v>46.753409475075685</v>
      </c>
      <c r="P11" s="21" t="s">
        <v>34</v>
      </c>
      <c r="Q11" s="29">
        <v>12.280098137421826</v>
      </c>
      <c r="R11" s="29">
        <v>17.953812958236405</v>
      </c>
      <c r="S11" s="2">
        <v>10.470292871257175</v>
      </c>
      <c r="T11" s="2">
        <v>28.114798799895624</v>
      </c>
      <c r="U11" s="2">
        <v>31.181068217719652</v>
      </c>
      <c r="V11" s="30">
        <f t="shared" si="2"/>
        <v>46.068611758132029</v>
      </c>
      <c r="W11">
        <f t="shared" si="0"/>
        <v>0.90166246401778116</v>
      </c>
      <c r="AR11" s="21" t="s">
        <v>36</v>
      </c>
      <c r="AS11" s="29">
        <v>11.683264133782355</v>
      </c>
      <c r="AT11" s="29">
        <v>14.554184752304881</v>
      </c>
      <c r="AU11" s="2">
        <v>8.9161424996392089</v>
      </c>
      <c r="AV11" s="2">
        <v>35.562588096787266</v>
      </c>
      <c r="AW11" s="2">
        <v>29.283842089628479</v>
      </c>
      <c r="AX11" s="30">
        <f t="shared" si="1"/>
        <v>50.116772849092143</v>
      </c>
      <c r="AY11" s="1">
        <f t="shared" si="3"/>
        <v>49.883248723050045</v>
      </c>
      <c r="BB11" s="21" t="s">
        <v>40</v>
      </c>
      <c r="BC11" s="3">
        <v>1.203276683932081</v>
      </c>
      <c r="BE11" s="21" t="s">
        <v>40</v>
      </c>
      <c r="BF11" s="3">
        <v>1.2041677643962869</v>
      </c>
    </row>
    <row r="12" spans="2:58" x14ac:dyDescent="0.25">
      <c r="B12" s="20"/>
      <c r="C12" s="18" t="s">
        <v>43</v>
      </c>
      <c r="D12" s="47">
        <v>12.724966756123697</v>
      </c>
      <c r="E12" s="47">
        <v>2.6679219276680621</v>
      </c>
      <c r="F12" s="49">
        <v>3.7798136263147528</v>
      </c>
      <c r="G12" s="48">
        <v>10.93799236693615</v>
      </c>
      <c r="H12" s="47">
        <v>1.7298133588522975</v>
      </c>
      <c r="I12" s="47">
        <v>1.4083657231242968</v>
      </c>
      <c r="J12" s="47">
        <v>13.795828513786999</v>
      </c>
      <c r="K12" s="47">
        <v>3.2993813554902327</v>
      </c>
      <c r="L12" s="48">
        <v>13.417701814880973</v>
      </c>
      <c r="M12" s="48">
        <v>36.238307054752099</v>
      </c>
      <c r="N12" s="47">
        <v>47.555797815444784</v>
      </c>
      <c r="P12" s="21" t="s">
        <v>43</v>
      </c>
      <c r="Q12" s="29">
        <v>12.724966756123697</v>
      </c>
      <c r="R12" s="29">
        <v>10.937992366936152</v>
      </c>
      <c r="S12" s="2">
        <v>6.4477355539828149</v>
      </c>
      <c r="T12" s="2">
        <v>33.6510907661348</v>
      </c>
      <c r="U12" s="2">
        <v>36.238307054752099</v>
      </c>
      <c r="V12" s="30">
        <f t="shared" si="2"/>
        <v>44.58908313307095</v>
      </c>
      <c r="W12">
        <f t="shared" si="0"/>
        <v>0.92860548687585487</v>
      </c>
      <c r="AR12" s="21" t="s">
        <v>38</v>
      </c>
      <c r="AS12" s="29">
        <v>9.4584636688604498</v>
      </c>
      <c r="AT12" s="29">
        <v>11.964946411105366</v>
      </c>
      <c r="AU12" s="2">
        <v>10.165835159239911</v>
      </c>
      <c r="AV12" s="2">
        <v>38.162385838950286</v>
      </c>
      <c r="AW12" s="2">
        <v>30.249538337164076</v>
      </c>
      <c r="AX12" s="30">
        <f t="shared" si="1"/>
        <v>50.127332250055652</v>
      </c>
      <c r="AY12" s="1">
        <f t="shared" si="3"/>
        <v>49.873837165264433</v>
      </c>
      <c r="BB12" s="21" t="s">
        <v>36</v>
      </c>
      <c r="BC12" s="3">
        <v>1.204911479778868</v>
      </c>
      <c r="BE12" s="21" t="s">
        <v>36</v>
      </c>
      <c r="BF12" s="3">
        <v>1.2144099120580405</v>
      </c>
    </row>
    <row r="13" spans="2:58" x14ac:dyDescent="0.25">
      <c r="B13" s="20"/>
      <c r="C13" s="18" t="s">
        <v>39</v>
      </c>
      <c r="D13" s="49">
        <v>19.297106924216756</v>
      </c>
      <c r="E13" s="46">
        <v>2.1852486596315499</v>
      </c>
      <c r="F13" s="47">
        <v>4.0319292665915958</v>
      </c>
      <c r="G13" s="48">
        <v>12.639753171888739</v>
      </c>
      <c r="H13" s="47">
        <v>1.4469425459831966</v>
      </c>
      <c r="I13" s="47">
        <v>1.781728882191369</v>
      </c>
      <c r="J13" s="47">
        <v>10.655782872345782</v>
      </c>
      <c r="K13" s="47">
        <v>3.4431373082820214</v>
      </c>
      <c r="L13" s="48">
        <v>10.981910840353255</v>
      </c>
      <c r="M13" s="48">
        <v>33.536496542423038</v>
      </c>
      <c r="N13" s="47">
        <v>49.690405058918586</v>
      </c>
      <c r="P13" s="21" t="s">
        <v>41</v>
      </c>
      <c r="Q13" s="29">
        <v>13.550343993631772</v>
      </c>
      <c r="R13" s="29">
        <v>11.931879806771049</v>
      </c>
      <c r="S13" s="2">
        <v>7.6071416941783649</v>
      </c>
      <c r="T13" s="2">
        <v>20.345332141729099</v>
      </c>
      <c r="U13" s="2">
        <v>46.565256480548257</v>
      </c>
      <c r="V13" s="30">
        <f t="shared" si="2"/>
        <v>32.277211948500145</v>
      </c>
      <c r="W13">
        <f t="shared" si="0"/>
        <v>0.43692086502794142</v>
      </c>
      <c r="AR13" s="21" t="s">
        <v>40</v>
      </c>
      <c r="AS13" s="29">
        <v>10.966340800330917</v>
      </c>
      <c r="AT13" s="29">
        <v>16.369870834315229</v>
      </c>
      <c r="AU13" s="2">
        <v>7.1698425581763239</v>
      </c>
      <c r="AV13" s="2">
        <v>35.780250650334665</v>
      </c>
      <c r="AW13" s="2">
        <v>29.713675874950198</v>
      </c>
      <c r="AX13" s="30">
        <f t="shared" si="1"/>
        <v>52.150121484649894</v>
      </c>
      <c r="AY13" s="1">
        <f t="shared" si="3"/>
        <v>47.849859233457437</v>
      </c>
      <c r="BB13" s="21" t="s">
        <v>38</v>
      </c>
      <c r="BC13" s="3">
        <v>1.25028397994674</v>
      </c>
      <c r="BE13" s="21" t="s">
        <v>38</v>
      </c>
      <c r="BF13" s="3">
        <v>1.261585727808104</v>
      </c>
    </row>
    <row r="14" spans="2:58" ht="15.75" thickBot="1" x14ac:dyDescent="0.3">
      <c r="B14" s="20"/>
      <c r="C14" s="20" t="s">
        <v>58</v>
      </c>
      <c r="D14" s="50">
        <f>AVERAGE(D3:D13)</f>
        <v>13.328110750101409</v>
      </c>
      <c r="E14" s="50">
        <f t="shared" ref="E14:N14" si="4">AVERAGE(E3:E13)</f>
        <v>3.3121693445747638</v>
      </c>
      <c r="F14" s="50">
        <f t="shared" si="4"/>
        <v>5.1746367900763728</v>
      </c>
      <c r="G14" s="51">
        <f t="shared" si="4"/>
        <v>13.121962667247447</v>
      </c>
      <c r="H14" s="50">
        <f t="shared" si="4"/>
        <v>1.6973530763624896</v>
      </c>
      <c r="I14" s="50">
        <f t="shared" si="4"/>
        <v>2.2281426272022795</v>
      </c>
      <c r="J14" s="50">
        <f t="shared" si="4"/>
        <v>11.898039622759727</v>
      </c>
      <c r="K14" s="50">
        <f t="shared" si="4"/>
        <v>3.0767772752886215</v>
      </c>
      <c r="L14" s="51">
        <f t="shared" si="4"/>
        <v>12.541886229282364</v>
      </c>
      <c r="M14" s="51">
        <f t="shared" si="4"/>
        <v>33.621067822098752</v>
      </c>
      <c r="N14" s="50">
        <f t="shared" si="4"/>
        <v>41.465913431264717</v>
      </c>
      <c r="R14" s="52">
        <f>AVERAGE(R3:R13)</f>
        <v>13.121962667247443</v>
      </c>
      <c r="S14" s="52">
        <f>AVERAGE(S3:S13)</f>
        <v>8.4868061346511343</v>
      </c>
      <c r="T14" s="52">
        <f>AVERAGE(T3:T13)</f>
        <v>31.442198830895482</v>
      </c>
      <c r="U14" s="52">
        <f>AVERAGE(U3:U13)</f>
        <v>33.621067822098752</v>
      </c>
      <c r="AT14" s="52">
        <f>AVERAGE(AT3:AT13)</f>
        <v>13.121962667247447</v>
      </c>
      <c r="AU14" s="52">
        <f>AVERAGE(AU3:AU13)</f>
        <v>8.4868061346511361</v>
      </c>
      <c r="AV14" s="52">
        <f>AVERAGE(AV3:AV13)</f>
        <v>31.442198830895482</v>
      </c>
      <c r="AW14" s="52">
        <f>AVERAGE(AW3:AW13)</f>
        <v>33.621067822098752</v>
      </c>
      <c r="AX14" s="30">
        <f t="shared" si="1"/>
        <v>44.56416149814293</v>
      </c>
    </row>
    <row r="15" spans="2:58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R15" t="s">
        <v>59</v>
      </c>
      <c r="AT15" t="s">
        <v>59</v>
      </c>
    </row>
    <row r="16" spans="2:58" x14ac:dyDescent="0.25">
      <c r="B16" s="20" t="s">
        <v>45</v>
      </c>
      <c r="C16" s="20"/>
      <c r="D16" s="50">
        <f>MIN(D3:D13)</f>
        <v>9.4584636688604498</v>
      </c>
      <c r="E16" s="50">
        <f t="shared" ref="E16:N16" si="5">MIN(E3:E13)</f>
        <v>2.1852486596315499</v>
      </c>
      <c r="F16" s="50">
        <f t="shared" si="5"/>
        <v>3.7798136263147528</v>
      </c>
      <c r="G16" s="50">
        <f t="shared" si="5"/>
        <v>10.241386494383997</v>
      </c>
      <c r="H16" s="50">
        <f t="shared" si="5"/>
        <v>0.74704844470770559</v>
      </c>
      <c r="I16" s="50">
        <f t="shared" si="5"/>
        <v>0.89130366124617111</v>
      </c>
      <c r="J16" s="50">
        <f t="shared" si="5"/>
        <v>4.5053714277715136</v>
      </c>
      <c r="K16" s="50">
        <f t="shared" si="5"/>
        <v>2.1152921571824055</v>
      </c>
      <c r="L16" s="50">
        <f t="shared" si="5"/>
        <v>9.6839114362387413</v>
      </c>
      <c r="M16" s="50">
        <f t="shared" si="5"/>
        <v>29.283842089628479</v>
      </c>
      <c r="N16" s="50">
        <f t="shared" si="5"/>
        <v>36.386362438981195</v>
      </c>
    </row>
    <row r="17" spans="2:50" x14ac:dyDescent="0.25">
      <c r="B17" s="20" t="s">
        <v>44</v>
      </c>
      <c r="C17" s="20"/>
      <c r="D17" s="50">
        <f>MAX(D3:D13)</f>
        <v>19.297106924216756</v>
      </c>
      <c r="E17" s="50">
        <f t="shared" ref="E17:N17" si="6">MAX(E3:E13)</f>
        <v>4.5822565070439003</v>
      </c>
      <c r="F17" s="50">
        <f t="shared" si="6"/>
        <v>6.9879690062720092</v>
      </c>
      <c r="G17" s="50">
        <f t="shared" si="6"/>
        <v>17.953812958236401</v>
      </c>
      <c r="H17" s="50">
        <f t="shared" si="6"/>
        <v>2.3874838658182003</v>
      </c>
      <c r="I17" s="50">
        <f t="shared" si="6"/>
        <v>4.2532526882730046</v>
      </c>
      <c r="J17" s="50">
        <f t="shared" si="6"/>
        <v>16.66153011165261</v>
      </c>
      <c r="K17" s="50">
        <f t="shared" si="6"/>
        <v>5.7021647872163452</v>
      </c>
      <c r="L17" s="50">
        <f t="shared" si="6"/>
        <v>16.97116031133751</v>
      </c>
      <c r="M17" s="50">
        <f t="shared" si="6"/>
        <v>46.565256480548257</v>
      </c>
      <c r="N17" s="50">
        <f t="shared" si="6"/>
        <v>49.690405058918586</v>
      </c>
    </row>
    <row r="18" spans="2:50" x14ac:dyDescent="0.25">
      <c r="B18" s="20" t="s">
        <v>60</v>
      </c>
      <c r="C18" s="20"/>
      <c r="D18" s="50">
        <f>D17-D16</f>
        <v>9.8386432553563061</v>
      </c>
      <c r="E18" s="50">
        <f t="shared" ref="E18:N18" si="7">E17-E16</f>
        <v>2.3970078474123504</v>
      </c>
      <c r="F18" s="50">
        <f t="shared" si="7"/>
        <v>3.2081553799572564</v>
      </c>
      <c r="G18" s="50">
        <f t="shared" si="7"/>
        <v>7.7124264638524043</v>
      </c>
      <c r="H18" s="50">
        <f t="shared" si="7"/>
        <v>1.6404354211104946</v>
      </c>
      <c r="I18" s="50">
        <f t="shared" si="7"/>
        <v>3.3619490270268333</v>
      </c>
      <c r="J18" s="50">
        <f t="shared" si="7"/>
        <v>12.156158683881095</v>
      </c>
      <c r="K18" s="50">
        <f t="shared" si="7"/>
        <v>3.5868726300339397</v>
      </c>
      <c r="L18" s="50">
        <f t="shared" si="7"/>
        <v>7.2872488750987685</v>
      </c>
      <c r="M18" s="50">
        <f t="shared" si="7"/>
        <v>17.281414390919778</v>
      </c>
      <c r="N18" s="50">
        <f t="shared" si="7"/>
        <v>13.304042619937391</v>
      </c>
    </row>
    <row r="19" spans="2:50" x14ac:dyDescent="0.25"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16"/>
      <c r="Q19" t="s">
        <v>51</v>
      </c>
      <c r="R19" t="s">
        <v>52</v>
      </c>
      <c r="S19" t="s">
        <v>53</v>
      </c>
      <c r="T19" t="s">
        <v>54</v>
      </c>
      <c r="U19" t="s">
        <v>55</v>
      </c>
      <c r="V19" t="s">
        <v>61</v>
      </c>
      <c r="AS19" t="s">
        <v>51</v>
      </c>
      <c r="AT19" t="s">
        <v>52</v>
      </c>
      <c r="AU19" t="s">
        <v>53</v>
      </c>
      <c r="AV19" t="s">
        <v>54</v>
      </c>
      <c r="AW19" t="s">
        <v>55</v>
      </c>
      <c r="AX19" t="s">
        <v>61</v>
      </c>
    </row>
    <row r="20" spans="2:50" x14ac:dyDescent="0.25">
      <c r="B20" s="16"/>
      <c r="C20" s="16"/>
      <c r="D20" s="16"/>
      <c r="E20" s="53" t="s">
        <v>62</v>
      </c>
      <c r="F20" s="53"/>
      <c r="G20" s="53"/>
      <c r="H20" s="53"/>
      <c r="I20" s="16"/>
      <c r="J20" s="21" t="s">
        <v>63</v>
      </c>
      <c r="K20" s="54" t="s">
        <v>64</v>
      </c>
      <c r="L20" t="s">
        <v>65</v>
      </c>
      <c r="M20" s="16"/>
      <c r="N20" s="16"/>
      <c r="P20" s="21" t="s">
        <v>33</v>
      </c>
      <c r="Q20" s="55">
        <v>5.1699827892087509</v>
      </c>
      <c r="R20" s="55">
        <v>4.8991782277810607</v>
      </c>
      <c r="S20" s="56">
        <v>4.2066208587913465</v>
      </c>
      <c r="T20" s="56">
        <v>11.080155395427944</v>
      </c>
      <c r="U20" s="56">
        <v>11.995223548708383</v>
      </c>
      <c r="V20" s="1">
        <f t="shared" ref="V20:V30" si="8">SUM(R20:U20)</f>
        <v>32.181178030708736</v>
      </c>
      <c r="AR20" s="21" t="s">
        <v>33</v>
      </c>
      <c r="AS20" s="55">
        <v>5.1699827892087509</v>
      </c>
      <c r="AT20" s="55">
        <v>4.8991782277810607</v>
      </c>
      <c r="AU20" s="56">
        <v>4.2066208587913465</v>
      </c>
      <c r="AV20" s="56">
        <v>11.080155395427944</v>
      </c>
      <c r="AW20" s="56">
        <v>11.995223548708383</v>
      </c>
      <c r="AX20" s="1">
        <f t="shared" ref="AX20:AX30" si="9">SUM(AT20:AW20)</f>
        <v>32.181178030708736</v>
      </c>
    </row>
    <row r="21" spans="2:50" x14ac:dyDescent="0.25">
      <c r="J21" s="21" t="s">
        <v>66</v>
      </c>
      <c r="K21" s="54" t="s">
        <v>67</v>
      </c>
      <c r="L21" t="s">
        <v>68</v>
      </c>
      <c r="P21" s="21" t="s">
        <v>40</v>
      </c>
      <c r="Q21" s="55">
        <v>4.6821591573102994</v>
      </c>
      <c r="R21" s="55">
        <v>7.0321631499178059</v>
      </c>
      <c r="S21" s="56">
        <v>3.0680841039483462</v>
      </c>
      <c r="T21" s="56">
        <v>15.274153392793071</v>
      </c>
      <c r="U21" s="56">
        <v>12.69379985231661</v>
      </c>
      <c r="V21" s="1">
        <f t="shared" si="8"/>
        <v>38.068200498975834</v>
      </c>
      <c r="AR21" s="21" t="s">
        <v>40</v>
      </c>
      <c r="AS21" s="55">
        <v>4.6821591573102994</v>
      </c>
      <c r="AT21" s="55">
        <v>7.0321631499178059</v>
      </c>
      <c r="AU21" s="56">
        <v>3.0680841039483462</v>
      </c>
      <c r="AV21" s="56">
        <v>15.274153392793071</v>
      </c>
      <c r="AW21" s="56">
        <v>12.69379985231661</v>
      </c>
      <c r="AX21" s="1">
        <f t="shared" si="9"/>
        <v>38.068200498975834</v>
      </c>
    </row>
    <row r="22" spans="2:50" x14ac:dyDescent="0.25">
      <c r="J22" s="21" t="s">
        <v>69</v>
      </c>
      <c r="K22" s="54" t="s">
        <v>70</v>
      </c>
      <c r="L22" t="s">
        <v>68</v>
      </c>
      <c r="P22" s="21" t="s">
        <v>38</v>
      </c>
      <c r="Q22" s="55">
        <v>3.5310734405444371</v>
      </c>
      <c r="R22" s="55">
        <v>4.4935524274536842</v>
      </c>
      <c r="S22" s="56">
        <v>3.8033500001626663</v>
      </c>
      <c r="T22" s="56">
        <v>14.247515742555231</v>
      </c>
      <c r="U22" s="56">
        <v>11.395423736583549</v>
      </c>
      <c r="V22" s="1">
        <f t="shared" si="8"/>
        <v>33.939841906755134</v>
      </c>
      <c r="Y22" t="s">
        <v>51</v>
      </c>
      <c r="Z22" t="s">
        <v>52</v>
      </c>
      <c r="AA22" t="s">
        <v>53</v>
      </c>
      <c r="AB22" t="s">
        <v>54</v>
      </c>
      <c r="AC22" t="s">
        <v>55</v>
      </c>
      <c r="AR22" s="21" t="s">
        <v>38</v>
      </c>
      <c r="AS22" s="55">
        <v>3.5310734405444371</v>
      </c>
      <c r="AT22" s="55">
        <v>4.4935524274536842</v>
      </c>
      <c r="AU22" s="56">
        <v>3.8033500001626663</v>
      </c>
      <c r="AV22" s="56">
        <v>14.247515742555231</v>
      </c>
      <c r="AW22" s="56">
        <v>11.395423736583549</v>
      </c>
      <c r="AX22" s="1">
        <f t="shared" si="9"/>
        <v>33.939841906755134</v>
      </c>
    </row>
    <row r="23" spans="2:50" x14ac:dyDescent="0.25">
      <c r="J23" s="21" t="s">
        <v>71</v>
      </c>
      <c r="K23" s="54" t="s">
        <v>72</v>
      </c>
      <c r="L23" t="s">
        <v>47</v>
      </c>
      <c r="P23" s="21" t="s">
        <v>42</v>
      </c>
      <c r="Q23" s="55">
        <v>7.8752061729978475</v>
      </c>
      <c r="R23" s="55">
        <v>6.4505426537381538</v>
      </c>
      <c r="S23" s="56">
        <v>3.6065650538474081</v>
      </c>
      <c r="T23" s="56">
        <v>14.074111458895024</v>
      </c>
      <c r="U23" s="56">
        <v>14.746950100763211</v>
      </c>
      <c r="V23" s="1">
        <f t="shared" si="8"/>
        <v>38.878169267243791</v>
      </c>
      <c r="X23" s="21" t="s">
        <v>33</v>
      </c>
      <c r="Y23" s="29">
        <f t="shared" ref="Y23:Y33" si="10">(1+((Q20-AVERAGE(Q$20:Q$30))/(MAX(Q$20:Q$30)-MIN(Q$20:Q$30)))*1)*0.5</f>
        <v>0.46404728645432725</v>
      </c>
      <c r="Z23" s="55"/>
      <c r="AA23" s="56"/>
      <c r="AB23" s="56"/>
      <c r="AC23" s="56"/>
      <c r="AR23" s="21" t="s">
        <v>42</v>
      </c>
      <c r="AS23" s="55">
        <v>7.8752061729978475</v>
      </c>
      <c r="AT23" s="55">
        <v>6.4505426537381538</v>
      </c>
      <c r="AU23" s="56">
        <v>3.6065650538474081</v>
      </c>
      <c r="AV23" s="56">
        <v>14.074111458895024</v>
      </c>
      <c r="AW23" s="56">
        <v>14.746950100763211</v>
      </c>
      <c r="AX23" s="1">
        <f t="shared" si="9"/>
        <v>38.878169267243791</v>
      </c>
    </row>
    <row r="24" spans="2:50" x14ac:dyDescent="0.25">
      <c r="J24" s="21" t="s">
        <v>73</v>
      </c>
      <c r="K24" s="54" t="s">
        <v>74</v>
      </c>
      <c r="L24" t="s">
        <v>49</v>
      </c>
      <c r="P24" s="21" t="s">
        <v>39</v>
      </c>
      <c r="Q24" s="55">
        <v>9.5867437856244599</v>
      </c>
      <c r="R24" s="55">
        <v>6.2836512629808112</v>
      </c>
      <c r="S24" s="56">
        <v>3.0909088564177285</v>
      </c>
      <c r="T24" s="56">
        <v>14.067111443700901</v>
      </c>
      <c r="U24" s="56">
        <v>16.662008496278965</v>
      </c>
      <c r="V24" s="1">
        <f t="shared" si="8"/>
        <v>40.103680059378405</v>
      </c>
      <c r="X24" s="21" t="s">
        <v>40</v>
      </c>
      <c r="Y24" s="29">
        <f t="shared" si="10"/>
        <v>0.42376903449376702</v>
      </c>
      <c r="Z24" s="55"/>
      <c r="AA24" s="56"/>
      <c r="AB24" s="56"/>
      <c r="AC24" s="56"/>
      <c r="AR24" s="21" t="s">
        <v>39</v>
      </c>
      <c r="AS24" s="55">
        <v>9.5867437856244599</v>
      </c>
      <c r="AT24" s="55">
        <v>6.2836512629808112</v>
      </c>
      <c r="AU24" s="56">
        <v>3.0909088564177285</v>
      </c>
      <c r="AV24" s="56">
        <v>14.067111443700901</v>
      </c>
      <c r="AW24" s="56">
        <v>16.662008496278965</v>
      </c>
      <c r="AX24" s="1">
        <f t="shared" si="9"/>
        <v>40.103680059378405</v>
      </c>
    </row>
    <row r="25" spans="2:50" x14ac:dyDescent="0.25">
      <c r="J25" s="21" t="s">
        <v>75</v>
      </c>
      <c r="K25" s="54" t="s">
        <v>76</v>
      </c>
      <c r="L25" t="s">
        <v>49</v>
      </c>
      <c r="P25" s="21" t="s">
        <v>35</v>
      </c>
      <c r="Q25" s="55">
        <v>4.8464127918649291</v>
      </c>
      <c r="R25" s="55">
        <v>3.9550820772416655</v>
      </c>
      <c r="S25" s="56">
        <v>3.1394653888331296</v>
      </c>
      <c r="T25" s="56">
        <v>13.398023800921418</v>
      </c>
      <c r="U25" s="56">
        <v>11.617245086790962</v>
      </c>
      <c r="V25" s="1">
        <f t="shared" si="8"/>
        <v>32.109816353787181</v>
      </c>
      <c r="X25" s="21" t="s">
        <v>38</v>
      </c>
      <c r="Y25" s="29">
        <f t="shared" si="10"/>
        <v>0.32872706133706509</v>
      </c>
      <c r="Z25" s="55"/>
      <c r="AA25" s="56"/>
      <c r="AB25" s="56"/>
      <c r="AC25" s="56"/>
      <c r="AF25">
        <v>-1</v>
      </c>
      <c r="AG25">
        <v>1</v>
      </c>
      <c r="AR25" s="21" t="s">
        <v>35</v>
      </c>
      <c r="AS25" s="55">
        <v>4.8464127918649291</v>
      </c>
      <c r="AT25" s="55">
        <v>3.9550820772416655</v>
      </c>
      <c r="AU25" s="56">
        <v>3.1394653888331296</v>
      </c>
      <c r="AV25" s="56">
        <v>13.398023800921418</v>
      </c>
      <c r="AW25" s="56">
        <v>11.617245086790962</v>
      </c>
      <c r="AX25" s="1">
        <f t="shared" si="9"/>
        <v>32.109816353787181</v>
      </c>
    </row>
    <row r="26" spans="2:50" x14ac:dyDescent="0.25">
      <c r="J26" s="21" t="s">
        <v>77</v>
      </c>
      <c r="K26" s="54" t="s">
        <v>78</v>
      </c>
      <c r="L26" t="s">
        <v>49</v>
      </c>
      <c r="P26" s="21" t="s">
        <v>36</v>
      </c>
      <c r="Q26" s="55">
        <v>4.3312908459206074</v>
      </c>
      <c r="R26" s="55">
        <v>5.4528360690942161</v>
      </c>
      <c r="S26" s="56">
        <v>3.2712406134731502</v>
      </c>
      <c r="T26" s="56">
        <v>13.153073476304144</v>
      </c>
      <c r="U26" s="56">
        <v>10.916215586823082</v>
      </c>
      <c r="V26" s="1">
        <f t="shared" si="8"/>
        <v>32.793365745694587</v>
      </c>
      <c r="X26" s="21" t="s">
        <v>42</v>
      </c>
      <c r="Y26" s="29">
        <f t="shared" si="10"/>
        <v>0.68741012075944896</v>
      </c>
      <c r="Z26" s="55"/>
      <c r="AA26" s="56"/>
      <c r="AB26" s="56"/>
      <c r="AC26" s="56"/>
      <c r="AR26" s="21" t="s">
        <v>36</v>
      </c>
      <c r="AS26" s="55">
        <v>4.3312908459206074</v>
      </c>
      <c r="AT26" s="55">
        <v>5.4528360690942161</v>
      </c>
      <c r="AU26" s="56">
        <v>3.2712406134731502</v>
      </c>
      <c r="AV26" s="56">
        <v>13.153073476304144</v>
      </c>
      <c r="AW26" s="56">
        <v>10.916215586823082</v>
      </c>
      <c r="AX26" s="1">
        <f t="shared" si="9"/>
        <v>32.793365745694587</v>
      </c>
    </row>
    <row r="27" spans="2:50" x14ac:dyDescent="0.25">
      <c r="J27" s="21" t="s">
        <v>79</v>
      </c>
      <c r="K27" s="54" t="s">
        <v>80</v>
      </c>
      <c r="L27" t="s">
        <v>49</v>
      </c>
      <c r="P27" s="31" t="s">
        <v>37</v>
      </c>
      <c r="Q27" s="55">
        <v>5.6835899059306705</v>
      </c>
      <c r="R27" s="55">
        <v>4.4977966216398322</v>
      </c>
      <c r="S27" s="56">
        <v>3.8707892931199144</v>
      </c>
      <c r="T27" s="56">
        <v>13.172443987384472</v>
      </c>
      <c r="U27" s="56">
        <v>16.731880432148799</v>
      </c>
      <c r="V27" s="1">
        <f t="shared" si="8"/>
        <v>38.272910334293016</v>
      </c>
      <c r="X27" s="21" t="s">
        <v>39</v>
      </c>
      <c r="Y27" s="29">
        <f t="shared" si="10"/>
        <v>0.8287270613370652</v>
      </c>
      <c r="Z27" s="55"/>
      <c r="AA27" s="56"/>
      <c r="AB27" s="56"/>
      <c r="AC27" s="56"/>
      <c r="AR27" s="31" t="s">
        <v>37</v>
      </c>
      <c r="AS27" s="55">
        <v>5.6835899059306705</v>
      </c>
      <c r="AT27" s="55">
        <v>4.4977966216398322</v>
      </c>
      <c r="AU27" s="56">
        <v>3.8707892931199144</v>
      </c>
      <c r="AV27" s="56">
        <v>13.172443987384472</v>
      </c>
      <c r="AW27" s="56">
        <v>16.731880432148799</v>
      </c>
      <c r="AX27" s="1">
        <f t="shared" si="9"/>
        <v>38.272910334293016</v>
      </c>
    </row>
    <row r="28" spans="2:50" x14ac:dyDescent="0.25">
      <c r="J28" s="21" t="s">
        <v>81</v>
      </c>
      <c r="K28" s="54" t="s">
        <v>82</v>
      </c>
      <c r="L28" t="s">
        <v>49</v>
      </c>
      <c r="P28" s="21" t="s">
        <v>34</v>
      </c>
      <c r="Q28" s="55">
        <v>4.4603913415817704</v>
      </c>
      <c r="R28" s="55">
        <v>6.564829146623298</v>
      </c>
      <c r="S28" s="56">
        <v>3.776955743558652</v>
      </c>
      <c r="T28" s="56">
        <v>10.222629226956247</v>
      </c>
      <c r="U28" s="56">
        <v>11.361581368811853</v>
      </c>
      <c r="V28" s="1">
        <f t="shared" si="8"/>
        <v>31.925995485950054</v>
      </c>
      <c r="X28" s="21" t="s">
        <v>35</v>
      </c>
      <c r="Y28" s="29">
        <f t="shared" si="10"/>
        <v>0.43733100411849063</v>
      </c>
      <c r="Z28" s="55"/>
      <c r="AA28" s="56"/>
      <c r="AB28" s="56"/>
      <c r="AC28" s="56"/>
      <c r="AR28" s="21" t="s">
        <v>34</v>
      </c>
      <c r="AS28" s="55">
        <v>4.4603913415817704</v>
      </c>
      <c r="AT28" s="55">
        <v>6.564829146623298</v>
      </c>
      <c r="AU28" s="56">
        <v>3.776955743558652</v>
      </c>
      <c r="AV28" s="56">
        <v>10.222629226956247</v>
      </c>
      <c r="AW28" s="56">
        <v>11.361581368811853</v>
      </c>
      <c r="AX28" s="1">
        <f t="shared" si="9"/>
        <v>31.925995485950054</v>
      </c>
    </row>
    <row r="29" spans="2:50" x14ac:dyDescent="0.25">
      <c r="J29" s="21" t="s">
        <v>83</v>
      </c>
      <c r="K29" s="54" t="s">
        <v>84</v>
      </c>
      <c r="L29" t="s">
        <v>50</v>
      </c>
      <c r="P29" s="21" t="s">
        <v>43</v>
      </c>
      <c r="Q29" s="55">
        <v>6.0366459185235755</v>
      </c>
      <c r="R29" s="55">
        <v>5.3576781830635092</v>
      </c>
      <c r="S29" s="56">
        <v>3.0362895838226711</v>
      </c>
      <c r="T29" s="56">
        <v>15.93775984573109</v>
      </c>
      <c r="U29" s="56">
        <v>17.187453756243162</v>
      </c>
      <c r="V29" s="1">
        <f t="shared" si="8"/>
        <v>41.51918136886043</v>
      </c>
      <c r="X29" s="21" t="s">
        <v>36</v>
      </c>
      <c r="Y29" s="29">
        <f t="shared" si="10"/>
        <v>0.39479880565074904</v>
      </c>
      <c r="Z29" s="55"/>
      <c r="AA29" s="56"/>
      <c r="AB29" s="56"/>
      <c r="AC29" s="56"/>
      <c r="AR29" s="21" t="s">
        <v>43</v>
      </c>
      <c r="AS29" s="55">
        <v>6.0366459185235755</v>
      </c>
      <c r="AT29" s="55">
        <v>5.3576781830635092</v>
      </c>
      <c r="AU29" s="56">
        <v>3.0362895838226711</v>
      </c>
      <c r="AV29" s="56">
        <v>15.93775984573109</v>
      </c>
      <c r="AW29" s="56">
        <v>17.187453756243162</v>
      </c>
      <c r="AX29" s="1">
        <f t="shared" si="9"/>
        <v>41.51918136886043</v>
      </c>
    </row>
    <row r="30" spans="2:50" x14ac:dyDescent="0.25">
      <c r="J30" s="21" t="s">
        <v>85</v>
      </c>
      <c r="K30" s="54" t="s">
        <v>86</v>
      </c>
      <c r="P30" s="21" t="s">
        <v>41</v>
      </c>
      <c r="Q30" s="55">
        <v>5.4561057191500373</v>
      </c>
      <c r="R30" s="55">
        <v>4.7959082041384038</v>
      </c>
      <c r="S30" s="56">
        <v>3.0616231356763803</v>
      </c>
      <c r="T30" s="56">
        <v>8.158203978863579</v>
      </c>
      <c r="U30" s="56">
        <v>18.65797163613496</v>
      </c>
      <c r="V30" s="1">
        <f t="shared" si="8"/>
        <v>34.673706954813326</v>
      </c>
      <c r="X30" s="31" t="s">
        <v>37</v>
      </c>
      <c r="Y30" s="29">
        <f t="shared" si="10"/>
        <v>0.50645440965078747</v>
      </c>
      <c r="Z30" s="55"/>
      <c r="AA30" s="56"/>
      <c r="AB30" s="56"/>
      <c r="AC30" s="56"/>
      <c r="AR30" s="21" t="s">
        <v>41</v>
      </c>
      <c r="AS30" s="55">
        <v>5.4561057191500373</v>
      </c>
      <c r="AT30" s="55">
        <v>4.7959082041384038</v>
      </c>
      <c r="AU30" s="56">
        <v>3.0616231356763803</v>
      </c>
      <c r="AV30" s="56">
        <v>8.158203978863579</v>
      </c>
      <c r="AW30" s="56">
        <v>18.65797163613496</v>
      </c>
      <c r="AX30" s="1">
        <f t="shared" si="9"/>
        <v>34.673706954813326</v>
      </c>
    </row>
    <row r="31" spans="2:50" x14ac:dyDescent="0.25">
      <c r="R31" s="52">
        <f>AVERAGE(R20:R30)</f>
        <v>5.4348380021520404</v>
      </c>
      <c r="S31" s="52">
        <f>AVERAGE(S20:S30)</f>
        <v>3.4483538756046723</v>
      </c>
      <c r="T31" s="52">
        <f>AVERAGE(T20:T30)</f>
        <v>12.980471068139373</v>
      </c>
      <c r="U31" s="52">
        <f>AVERAGE(U20:U30)</f>
        <v>13.996886691054867</v>
      </c>
      <c r="V31" s="52"/>
      <c r="X31" s="21" t="s">
        <v>34</v>
      </c>
      <c r="Y31" s="29">
        <f t="shared" si="10"/>
        <v>0.40545827754274621</v>
      </c>
      <c r="Z31" s="55"/>
      <c r="AA31" s="56"/>
      <c r="AB31" s="56"/>
      <c r="AC31" s="56"/>
      <c r="AT31" s="52">
        <f>AVERAGE(AT20:AT30)</f>
        <v>5.4348380021520404</v>
      </c>
      <c r="AU31" s="52">
        <f>AVERAGE(AU20:AU30)</f>
        <v>3.4483538756046723</v>
      </c>
      <c r="AV31" s="52">
        <f>AVERAGE(AV20:AV30)</f>
        <v>12.980471068139373</v>
      </c>
      <c r="AW31" s="52">
        <f>AVERAGE(AW20:AW30)</f>
        <v>13.996886691054867</v>
      </c>
      <c r="AX31" s="52"/>
    </row>
    <row r="32" spans="2:50" x14ac:dyDescent="0.25">
      <c r="X32" s="21" t="s">
        <v>43</v>
      </c>
      <c r="Y32" s="29">
        <f t="shared" si="10"/>
        <v>0.53560527094888877</v>
      </c>
      <c r="Z32" s="55"/>
      <c r="AA32" s="56"/>
      <c r="AB32" s="56"/>
      <c r="AC32" s="56"/>
    </row>
    <row r="33" spans="4:29" x14ac:dyDescent="0.25">
      <c r="D33" t="s">
        <v>87</v>
      </c>
      <c r="E33" t="s">
        <v>22</v>
      </c>
      <c r="F33" t="s">
        <v>23</v>
      </c>
      <c r="G33" t="s">
        <v>24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X33" s="21" t="s">
        <v>41</v>
      </c>
      <c r="Y33" s="29">
        <f t="shared" si="10"/>
        <v>0.48767166770666448</v>
      </c>
      <c r="Z33" s="55"/>
      <c r="AA33" s="56"/>
      <c r="AB33" s="56"/>
      <c r="AC33" s="56"/>
    </row>
    <row r="34" spans="4:29" x14ac:dyDescent="0.25">
      <c r="D34" t="s">
        <v>33</v>
      </c>
      <c r="E34">
        <v>5.1699827892087509</v>
      </c>
      <c r="F34">
        <v>1.5988336486846264</v>
      </c>
      <c r="G34">
        <v>2.6077872101067205</v>
      </c>
      <c r="H34">
        <v>4.8991782277810607</v>
      </c>
      <c r="I34">
        <v>0.84149701182087766</v>
      </c>
      <c r="J34">
        <v>0.99264411387059104</v>
      </c>
      <c r="K34">
        <v>4.6491496124715788</v>
      </c>
      <c r="L34">
        <v>0.79421879615564761</v>
      </c>
      <c r="M34">
        <v>3.8026458611092497</v>
      </c>
      <c r="N34">
        <v>11.995223548708383</v>
      </c>
      <c r="O34">
        <v>37.350948782469416</v>
      </c>
    </row>
    <row r="35" spans="4:29" x14ac:dyDescent="0.25">
      <c r="D35" t="s">
        <v>40</v>
      </c>
      <c r="E35">
        <v>4.6821591573102994</v>
      </c>
      <c r="F35">
        <v>1.1552772873655526</v>
      </c>
      <c r="G35">
        <v>1.9128068165827936</v>
      </c>
      <c r="H35">
        <v>7.032163149917805</v>
      </c>
      <c r="I35">
        <v>1.0190422415904021</v>
      </c>
      <c r="J35">
        <v>1.0068554883186391</v>
      </c>
      <c r="K35">
        <v>7.1144549488222601</v>
      </c>
      <c r="L35">
        <v>1.1831095626254544</v>
      </c>
      <c r="M35">
        <v>4.9506911514363159</v>
      </c>
      <c r="N35">
        <v>12.69379985231661</v>
      </c>
      <c r="O35">
        <v>42.75036797295185</v>
      </c>
    </row>
    <row r="36" spans="4:29" x14ac:dyDescent="0.25">
      <c r="D36" t="s">
        <v>38</v>
      </c>
      <c r="E36">
        <v>3.5310734405444371</v>
      </c>
      <c r="F36">
        <v>1.6109265270105799</v>
      </c>
      <c r="G36">
        <v>2.1924234731520866</v>
      </c>
      <c r="H36">
        <v>4.4935524274536851</v>
      </c>
      <c r="I36">
        <v>0.64154639632734178</v>
      </c>
      <c r="J36">
        <v>0.43141800426109156</v>
      </c>
      <c r="K36">
        <v>4.724152883324864</v>
      </c>
      <c r="L36">
        <v>2.1207053740759774</v>
      </c>
      <c r="M36">
        <v>6.3296930845659567</v>
      </c>
      <c r="N36">
        <v>11.395423736583549</v>
      </c>
      <c r="O36">
        <v>37.47049611966986</v>
      </c>
    </row>
    <row r="37" spans="4:29" x14ac:dyDescent="0.25">
      <c r="D37" t="s">
        <v>42</v>
      </c>
      <c r="E37">
        <v>7.8752061729978475</v>
      </c>
      <c r="F37">
        <v>1.4533718424562958</v>
      </c>
      <c r="G37">
        <v>2.1531932113911121</v>
      </c>
      <c r="H37">
        <v>6.4505426537381538</v>
      </c>
      <c r="I37">
        <v>0.34941880283292392</v>
      </c>
      <c r="J37">
        <v>1.1207480703506514</v>
      </c>
      <c r="K37">
        <v>6.569934569788014</v>
      </c>
      <c r="L37">
        <v>1.1168450158345076</v>
      </c>
      <c r="M37">
        <v>4.9171650000889269</v>
      </c>
      <c r="N37">
        <v>14.746950100763211</v>
      </c>
      <c r="O37">
        <v>46.753409475075685</v>
      </c>
    </row>
    <row r="38" spans="4:29" x14ac:dyDescent="0.25">
      <c r="D38" t="s">
        <v>39</v>
      </c>
      <c r="E38">
        <v>9.5867437856244599</v>
      </c>
      <c r="F38">
        <v>1.0871781463682735</v>
      </c>
      <c r="G38">
        <v>2.0037307100494548</v>
      </c>
      <c r="H38">
        <v>6.2836512629808112</v>
      </c>
      <c r="I38">
        <v>0.71897891777354239</v>
      </c>
      <c r="J38">
        <v>0.88640767418456068</v>
      </c>
      <c r="K38">
        <v>5.2947998215098249</v>
      </c>
      <c r="L38">
        <v>1.7096601429885196</v>
      </c>
      <c r="M38">
        <v>5.4572648872444525</v>
      </c>
      <c r="N38">
        <v>16.662008496278965</v>
      </c>
      <c r="O38">
        <v>49.690405058918586</v>
      </c>
    </row>
    <row r="39" spans="4:29" x14ac:dyDescent="0.25">
      <c r="D39" t="s">
        <v>35</v>
      </c>
      <c r="E39">
        <v>4.8464127918649291</v>
      </c>
      <c r="F39">
        <v>1.3201612840484498</v>
      </c>
      <c r="G39">
        <v>1.8193041047846799</v>
      </c>
      <c r="H39">
        <v>3.9550820772416651</v>
      </c>
      <c r="I39">
        <v>0.67681343759322132</v>
      </c>
      <c r="J39">
        <v>0.32860055233674512</v>
      </c>
      <c r="K39">
        <v>5.5854537595863398</v>
      </c>
      <c r="L39">
        <v>0.9396672607141634</v>
      </c>
      <c r="M39">
        <v>5.8674887906909481</v>
      </c>
      <c r="N39">
        <v>11.617245086790962</v>
      </c>
      <c r="O39">
        <v>36.956284464601097</v>
      </c>
    </row>
    <row r="40" spans="4:29" x14ac:dyDescent="0.25">
      <c r="D40" t="s">
        <v>36</v>
      </c>
      <c r="E40">
        <v>4.3312908459206074</v>
      </c>
      <c r="F40">
        <v>1.1315041730742232</v>
      </c>
      <c r="G40">
        <v>2.1397364403989267</v>
      </c>
      <c r="H40">
        <v>5.452836069094217</v>
      </c>
      <c r="I40">
        <v>0.57523048709211999</v>
      </c>
      <c r="J40">
        <v>1.2488743015043282</v>
      </c>
      <c r="K40">
        <v>3.9513785950088742</v>
      </c>
      <c r="L40">
        <v>1.5261870303492495</v>
      </c>
      <c r="M40">
        <v>5.8514030623495712</v>
      </c>
      <c r="N40">
        <v>10.916215586823082</v>
      </c>
      <c r="O40">
        <v>37.124639564027397</v>
      </c>
    </row>
    <row r="41" spans="4:29" x14ac:dyDescent="0.25">
      <c r="D41" t="s">
        <v>37</v>
      </c>
      <c r="E41">
        <v>5.6835899059306705</v>
      </c>
      <c r="F41">
        <v>1.638252756693692</v>
      </c>
      <c r="G41">
        <v>2.2325365364262226</v>
      </c>
      <c r="H41">
        <v>4.4977966216398322</v>
      </c>
      <c r="I41">
        <v>0.66896840932122947</v>
      </c>
      <c r="J41">
        <v>1.0715934974174639</v>
      </c>
      <c r="K41">
        <v>4.6143921387893059</v>
      </c>
      <c r="L41">
        <v>1.1610797587226735</v>
      </c>
      <c r="M41">
        <v>5.6564101831337998</v>
      </c>
      <c r="N41">
        <v>16.731880432148799</v>
      </c>
      <c r="O41">
        <v>43.956500911736988</v>
      </c>
    </row>
    <row r="42" spans="4:29" x14ac:dyDescent="0.25">
      <c r="D42" t="s">
        <v>34</v>
      </c>
      <c r="E42">
        <v>4.4603913415817704</v>
      </c>
      <c r="F42">
        <v>1.6362884912504727</v>
      </c>
      <c r="G42">
        <v>2.1406672523081793</v>
      </c>
      <c r="H42">
        <v>6.5648291466232971</v>
      </c>
      <c r="I42">
        <v>0.5284643960535198</v>
      </c>
      <c r="J42">
        <v>1.5235509723148284</v>
      </c>
      <c r="K42">
        <v>3.6189812297483024</v>
      </c>
      <c r="L42">
        <v>0.91136484650468119</v>
      </c>
      <c r="M42">
        <v>3.6402677823349148</v>
      </c>
      <c r="N42">
        <v>11.361581368811853</v>
      </c>
      <c r="O42">
        <v>36.386362438981195</v>
      </c>
    </row>
    <row r="43" spans="4:29" x14ac:dyDescent="0.25">
      <c r="D43" t="s">
        <v>43</v>
      </c>
      <c r="E43">
        <v>6.0366459185235755</v>
      </c>
      <c r="F43">
        <v>1.2504164338673531</v>
      </c>
      <c r="G43">
        <v>1.7858731499553182</v>
      </c>
      <c r="H43">
        <v>5.3576781830635083</v>
      </c>
      <c r="I43">
        <v>0.81680403942780289</v>
      </c>
      <c r="J43">
        <v>0.66904359922453294</v>
      </c>
      <c r="K43">
        <v>6.5370927143440714</v>
      </c>
      <c r="L43">
        <v>1.5736865995344769</v>
      </c>
      <c r="M43">
        <v>6.3411328932002045</v>
      </c>
      <c r="N43">
        <v>17.187453756243162</v>
      </c>
      <c r="O43">
        <v>47.555797815444784</v>
      </c>
    </row>
    <row r="44" spans="4:29" x14ac:dyDescent="0.25">
      <c r="D44" t="s">
        <v>41</v>
      </c>
      <c r="E44">
        <v>5.4561057191500373</v>
      </c>
      <c r="F44">
        <v>0.89446787989119048</v>
      </c>
      <c r="G44">
        <v>2.1671552557851901</v>
      </c>
      <c r="H44">
        <v>4.7959082041384029</v>
      </c>
      <c r="I44">
        <v>0.81891556409613497</v>
      </c>
      <c r="J44">
        <v>0.71492071710452987</v>
      </c>
      <c r="K44">
        <v>1.8117134803870316</v>
      </c>
      <c r="L44">
        <v>0.93521882740043893</v>
      </c>
      <c r="M44">
        <v>3.8774353898754423</v>
      </c>
      <c r="N44">
        <v>18.65797163613496</v>
      </c>
      <c r="O44">
        <v>40.129835140034977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t1 r1</vt:lpstr>
      <vt:lpstr>r2 i r3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2017-09-13T12:20:14Z</dcterms:created>
  <dcterms:modified xsi:type="dcterms:W3CDTF">2017-10-09T22:50:08Z</dcterms:modified>
</cp:coreProperties>
</file>