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400" windowHeight="8010" activeTab="6"/>
  </bookViews>
  <sheets>
    <sheet name="tab. 1" sheetId="4" r:id="rId1"/>
    <sheet name="tab. 2" sheetId="1" r:id="rId2"/>
    <sheet name="rys. 1" sheetId="2" r:id="rId3"/>
    <sheet name="rys. 2" sheetId="5" r:id="rId4"/>
    <sheet name="rys. 3" sheetId="7" r:id="rId5"/>
    <sheet name="rys. 4" sheetId="6" r:id="rId6"/>
    <sheet name="Arkusz3" sheetId="3" r:id="rId7"/>
  </sheets>
  <calcPr calcId="125725"/>
</workbook>
</file>

<file path=xl/calcChain.xml><?xml version="1.0" encoding="utf-8"?>
<calcChain xmlns="http://schemas.openxmlformats.org/spreadsheetml/2006/main">
  <c r="E8" i="5"/>
  <c r="B6" i="7"/>
  <c r="I115" i="6"/>
  <c r="H115"/>
  <c r="G115"/>
  <c r="F115"/>
  <c r="E115"/>
  <c r="D115"/>
  <c r="C115"/>
  <c r="I114"/>
  <c r="H114"/>
  <c r="G114"/>
  <c r="F114"/>
  <c r="E114"/>
  <c r="D114"/>
  <c r="C114"/>
  <c r="I113"/>
  <c r="H113"/>
  <c r="G113"/>
  <c r="F113"/>
  <c r="E113"/>
  <c r="D113"/>
  <c r="C113"/>
  <c r="I112"/>
  <c r="H112"/>
  <c r="G112"/>
  <c r="F112"/>
  <c r="E112"/>
  <c r="D112"/>
  <c r="C112"/>
  <c r="I111"/>
  <c r="H111"/>
  <c r="G111"/>
  <c r="F111"/>
  <c r="E111"/>
  <c r="D111"/>
  <c r="C111"/>
  <c r="I110"/>
  <c r="H110"/>
  <c r="G110"/>
  <c r="F110"/>
  <c r="E110"/>
  <c r="D110"/>
  <c r="C110"/>
  <c r="H58"/>
  <c r="G58"/>
  <c r="F58"/>
  <c r="E58"/>
  <c r="D58"/>
  <c r="C58"/>
  <c r="H57"/>
  <c r="G57"/>
  <c r="F57"/>
  <c r="E57"/>
  <c r="D57"/>
  <c r="C57"/>
  <c r="H56"/>
  <c r="G56"/>
  <c r="F56"/>
  <c r="E56"/>
  <c r="D56"/>
  <c r="C56"/>
  <c r="H55"/>
  <c r="G55"/>
  <c r="F55"/>
  <c r="E55"/>
  <c r="D55"/>
  <c r="C55"/>
  <c r="H54"/>
  <c r="G54"/>
  <c r="F54"/>
  <c r="E54"/>
  <c r="D54"/>
  <c r="C54"/>
  <c r="H53"/>
  <c r="G53"/>
  <c r="F53"/>
  <c r="E53"/>
  <c r="D53"/>
  <c r="C53"/>
  <c r="Q49"/>
  <c r="P49"/>
  <c r="O49"/>
  <c r="N49"/>
  <c r="M49"/>
  <c r="L49"/>
  <c r="K49"/>
  <c r="L53" s="1"/>
  <c r="Q48"/>
  <c r="P48"/>
  <c r="O48"/>
  <c r="N48"/>
  <c r="M48"/>
  <c r="L48"/>
  <c r="K48"/>
  <c r="Q47"/>
  <c r="P47"/>
  <c r="O47"/>
  <c r="N47"/>
  <c r="M47"/>
  <c r="L47"/>
  <c r="K47"/>
  <c r="Q46"/>
  <c r="P46"/>
  <c r="O46"/>
  <c r="N46"/>
  <c r="M46"/>
  <c r="L46"/>
  <c r="K46"/>
  <c r="Q45"/>
  <c r="P45"/>
  <c r="O45"/>
  <c r="N45"/>
  <c r="M45"/>
  <c r="L45"/>
  <c r="K45"/>
  <c r="Q44"/>
  <c r="P44"/>
  <c r="O44"/>
  <c r="N44"/>
  <c r="M44"/>
  <c r="L51" s="1"/>
  <c r="L44"/>
  <c r="K44"/>
  <c r="Q40"/>
  <c r="P40"/>
  <c r="O40"/>
  <c r="N40"/>
  <c r="M40"/>
  <c r="L40"/>
  <c r="K40"/>
  <c r="O39"/>
  <c r="N39"/>
  <c r="K39"/>
  <c r="Q38"/>
  <c r="P38"/>
  <c r="O38"/>
  <c r="N38"/>
  <c r="M38"/>
  <c r="L38"/>
  <c r="K38"/>
  <c r="L41" s="1"/>
  <c r="Q36"/>
  <c r="Q39" s="1"/>
  <c r="P36"/>
  <c r="P39" s="1"/>
  <c r="O36"/>
  <c r="N36"/>
  <c r="M36"/>
  <c r="M39" s="1"/>
  <c r="L36"/>
  <c r="L39" s="1"/>
  <c r="K36"/>
  <c r="H34"/>
  <c r="G34"/>
  <c r="F34"/>
  <c r="D34"/>
  <c r="C34"/>
  <c r="H33"/>
  <c r="F33"/>
  <c r="E33"/>
  <c r="D33"/>
  <c r="H32"/>
  <c r="F32"/>
  <c r="D32"/>
  <c r="H31"/>
  <c r="F31"/>
  <c r="E31"/>
  <c r="D31"/>
  <c r="H30"/>
  <c r="G30"/>
  <c r="F30"/>
  <c r="D30"/>
  <c r="C30"/>
  <c r="H29"/>
  <c r="F29"/>
  <c r="D29"/>
  <c r="U22"/>
  <c r="T22"/>
  <c r="S22"/>
  <c r="R22"/>
  <c r="Q22"/>
  <c r="P22"/>
  <c r="O22"/>
  <c r="N22"/>
  <c r="K22"/>
  <c r="G22"/>
  <c r="F22"/>
  <c r="N19" s="1"/>
  <c r="E22"/>
  <c r="M22" s="1"/>
  <c r="D22"/>
  <c r="L21" s="1"/>
  <c r="C22"/>
  <c r="O21"/>
  <c r="M21"/>
  <c r="K21"/>
  <c r="H21"/>
  <c r="E34" s="1"/>
  <c r="U20"/>
  <c r="T20"/>
  <c r="S20"/>
  <c r="R20"/>
  <c r="Q20"/>
  <c r="P20"/>
  <c r="O20"/>
  <c r="M20"/>
  <c r="K20"/>
  <c r="H20"/>
  <c r="G33" s="1"/>
  <c r="O19"/>
  <c r="M19"/>
  <c r="K19"/>
  <c r="H19"/>
  <c r="G32" s="1"/>
  <c r="O18"/>
  <c r="M18"/>
  <c r="K18"/>
  <c r="H18"/>
  <c r="G31" s="1"/>
  <c r="U17"/>
  <c r="U21" s="1"/>
  <c r="T17"/>
  <c r="T21" s="1"/>
  <c r="S17"/>
  <c r="S21" s="1"/>
  <c r="R17"/>
  <c r="R21" s="1"/>
  <c r="Q17"/>
  <c r="Q21" s="1"/>
  <c r="P17"/>
  <c r="P21" s="1"/>
  <c r="O17"/>
  <c r="M17"/>
  <c r="K17"/>
  <c r="H17"/>
  <c r="E30" s="1"/>
  <c r="O16"/>
  <c r="M16"/>
  <c r="K16"/>
  <c r="H16"/>
  <c r="E29" s="1"/>
  <c r="BE13"/>
  <c r="BD13"/>
  <c r="BC13"/>
  <c r="BB13"/>
  <c r="BA13"/>
  <c r="BE12"/>
  <c r="BD12"/>
  <c r="BC12"/>
  <c r="BB12"/>
  <c r="BA12"/>
  <c r="BE11"/>
  <c r="BD11"/>
  <c r="BC11"/>
  <c r="BB11"/>
  <c r="BA11"/>
  <c r="BE10"/>
  <c r="BD10"/>
  <c r="BC10"/>
  <c r="BB10"/>
  <c r="BA10"/>
  <c r="BE9"/>
  <c r="BD9"/>
  <c r="BC9"/>
  <c r="BB9"/>
  <c r="BA9"/>
  <c r="BE8"/>
  <c r="BD8"/>
  <c r="BC8"/>
  <c r="BB8"/>
  <c r="BA8"/>
  <c r="F12" i="4"/>
  <c r="F4"/>
  <c r="D3"/>
  <c r="Q25" i="6" l="1"/>
  <c r="L42"/>
  <c r="L43"/>
  <c r="L54"/>
  <c r="Q24"/>
  <c r="Q26" s="1"/>
  <c r="H22"/>
  <c r="L16"/>
  <c r="N17"/>
  <c r="N18"/>
  <c r="L19"/>
  <c r="N20"/>
  <c r="N21"/>
  <c r="C29"/>
  <c r="G29"/>
  <c r="C31"/>
  <c r="E32"/>
  <c r="C33"/>
  <c r="L22"/>
  <c r="N16"/>
  <c r="L17"/>
  <c r="L18"/>
  <c r="L20"/>
  <c r="C32"/>
</calcChain>
</file>

<file path=xl/sharedStrings.xml><?xml version="1.0" encoding="utf-8"?>
<sst xmlns="http://schemas.openxmlformats.org/spreadsheetml/2006/main" count="314" uniqueCount="87">
  <si>
    <t>Radzenie sobie ze stresem</t>
  </si>
  <si>
    <t>Umiejętność uczenia się</t>
  </si>
  <si>
    <t>Kierowanie własną karierą</t>
  </si>
  <si>
    <t>Komunikacja interpersonalna</t>
  </si>
  <si>
    <t>Rozwiązywanie konfliktów</t>
  </si>
  <si>
    <t>Współpraca z przedstawicielami innych kultur</t>
  </si>
  <si>
    <t>Przewodzenie, wywieranie wpływu</t>
  </si>
  <si>
    <t xml:space="preserve">Współpraca z ludźmi w każdym wieku </t>
  </si>
  <si>
    <t>Umiejętność kreatywnego myślenia</t>
  </si>
  <si>
    <t>Zadania i prace techniczne</t>
  </si>
  <si>
    <t>Zadania ogólno-administracyjne, organizacyjne, prawne, kadrowe</t>
  </si>
  <si>
    <t>Zadania w obszarze finansów, rachunkowości, sprawozdawczości</t>
  </si>
  <si>
    <t>Prace projektowe, badania, innowacje</t>
  </si>
  <si>
    <t>Marketing, sprzedaż, logistyka</t>
  </si>
  <si>
    <t>Organizacja czasu pracy własnej</t>
  </si>
  <si>
    <t xml:space="preserve">Współpraca z ludźmi innej płci </t>
  </si>
  <si>
    <t>Szybka adaptacja do nowych warunków</t>
  </si>
  <si>
    <t>Mobilizowanie się do długotrwałej pracy</t>
  </si>
  <si>
    <t>Wykonywania także zadań innych osób</t>
  </si>
  <si>
    <t>*</t>
  </si>
  <si>
    <t>Prace związane z technologiami informatycznymi</t>
  </si>
  <si>
    <t>wykonawcze</t>
  </si>
  <si>
    <t>specjalistyczne</t>
  </si>
  <si>
    <t>kierownicze</t>
  </si>
  <si>
    <t>b.d.</t>
  </si>
  <si>
    <t>Zajmowane stanowisko</t>
  </si>
  <si>
    <t>20-29</t>
  </si>
  <si>
    <t>30-39</t>
  </si>
  <si>
    <t>40-49</t>
  </si>
  <si>
    <t>50-59</t>
  </si>
  <si>
    <t>60-69</t>
  </si>
  <si>
    <t>Przedział wiekowy</t>
  </si>
  <si>
    <t>Płeć</t>
  </si>
  <si>
    <t>Kobieta</t>
  </si>
  <si>
    <t>Mężczyzna</t>
  </si>
  <si>
    <t>zadania i prace techniczne</t>
  </si>
  <si>
    <t>zadania ogólno-administracyjne, organizacyjne, prawne, kadrowe</t>
  </si>
  <si>
    <t>zadania w obszarze finansów, rachunkowości, sprawozdawczości</t>
  </si>
  <si>
    <t>prace projektowe, badania, innowacje</t>
  </si>
  <si>
    <t>prace związane z z technologiami informatycznymi</t>
  </si>
  <si>
    <t>marketing, sprzedaż, logistyka</t>
  </si>
  <si>
    <t>Umiejętność wykonywania innych osób</t>
  </si>
  <si>
    <t>Umiejętność mobilizowania się do długotrwałej pracy</t>
  </si>
  <si>
    <t>Szybkie adaptowanie się do nowych warunków</t>
  </si>
  <si>
    <t xml:space="preserve">Współpraca z przedstawicielami innej płci </t>
  </si>
  <si>
    <t>Lp.</t>
  </si>
  <si>
    <t/>
  </si>
  <si>
    <t>wiek_w_przedziałach</t>
  </si>
  <si>
    <t>Styl_uczenia_grupa</t>
  </si>
  <si>
    <t>intuitive</t>
  </si>
  <si>
    <t>quasi intuitive</t>
  </si>
  <si>
    <t>adaptive</t>
  </si>
  <si>
    <t>quasi analyst</t>
  </si>
  <si>
    <t>analyst</t>
  </si>
  <si>
    <t>Liczebność</t>
  </si>
  <si>
    <t>Proszę określić dominującą specjalizację stanowiska:</t>
  </si>
  <si>
    <t>X2</t>
  </si>
  <si>
    <t>zadania i prace techniczne*</t>
  </si>
  <si>
    <t>zadania w obszarze finansów, rachunkowości, sprawozdawczości*</t>
  </si>
  <si>
    <t>marketing, sprzedaż, logistyka*</t>
  </si>
  <si>
    <t>X2kryt=9,49</t>
  </si>
  <si>
    <t>A</t>
  </si>
  <si>
    <t>B</t>
  </si>
  <si>
    <t>X2 kryt</t>
  </si>
  <si>
    <t>Zadania</t>
  </si>
  <si>
    <t>quasi intuitive*</t>
  </si>
  <si>
    <t>adaptive*</t>
  </si>
  <si>
    <t>analyst*</t>
  </si>
  <si>
    <t>X2 kryt (df=5)</t>
  </si>
  <si>
    <t>1*</t>
  </si>
  <si>
    <t>3*</t>
  </si>
  <si>
    <t>6*</t>
  </si>
  <si>
    <t>X2 kryt df=20)</t>
  </si>
  <si>
    <t>To chyba dobre!!!</t>
  </si>
  <si>
    <t>W grupie gdzie dominują zadania 1- zadania i prace techniczne co trzeci badany prezentował styl analityczny lub quasi analityczny, zaś co piąty adaptive</t>
  </si>
  <si>
    <t>Zadania w obszarze finansów, rachunkowości, sprawozdawczości najczęściej realizowali reprezentanci stylu analitycznego (43%)</t>
  </si>
  <si>
    <t>Jeśli obszar zadań sprowadzał się do marketingu, sprzedaży, czy logistyki, dominował styl adaptive, a następnie quasi analyst i analyst.</t>
  </si>
  <si>
    <t>Style</t>
  </si>
  <si>
    <t>Style/zadania %</t>
  </si>
  <si>
    <t>ogółem</t>
  </si>
  <si>
    <t>intuicyjny</t>
  </si>
  <si>
    <t>quasi intuicyjny</t>
  </si>
  <si>
    <t>adaptacyjny</t>
  </si>
  <si>
    <t>quasi adaptacyjny</t>
  </si>
  <si>
    <t>analityczny</t>
  </si>
  <si>
    <t>quasi analityczny</t>
  </si>
  <si>
    <t>prace związane z technologiami informatycznymi</t>
  </si>
</sst>
</file>

<file path=xl/styles.xml><?xml version="1.0" encoding="utf-8"?>
<styleSheet xmlns="http://schemas.openxmlformats.org/spreadsheetml/2006/main">
  <numFmts count="3">
    <numFmt numFmtId="164" formatCode="###0"/>
    <numFmt numFmtId="165" formatCode="0.0"/>
    <numFmt numFmtId="166" formatCode="###0.0%"/>
  </numFmts>
  <fonts count="10">
    <font>
      <sz val="11"/>
      <color theme="1"/>
      <name val="Czcionka tekstu podstawowego"/>
      <family val="2"/>
      <charset val="238"/>
    </font>
    <font>
      <sz val="10"/>
      <name val="Arial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9"/>
      <color indexed="8"/>
      <name val="Arial"/>
      <family val="2"/>
      <charset val="238"/>
    </font>
    <font>
      <sz val="9"/>
      <color indexed="8"/>
      <name val="Arial"/>
    </font>
    <font>
      <b/>
      <sz val="11"/>
      <color indexed="8"/>
      <name val="Czcionka tekstu podstawowego"/>
      <charset val="238"/>
    </font>
    <font>
      <sz val="14"/>
      <color indexed="8"/>
      <name val="Czcionka tekstu podstawowego"/>
      <charset val="238"/>
    </font>
    <font>
      <sz val="12"/>
      <color indexed="8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1" applyFont="1" applyBorder="1" applyAlignment="1">
      <alignment horizontal="left" vertical="top" wrapText="1"/>
    </xf>
    <xf numFmtId="0" fontId="2" fillId="0" borderId="2" xfId="0" applyFont="1" applyBorder="1"/>
    <xf numFmtId="164" fontId="4" fillId="0" borderId="1" xfId="2" applyNumberFormat="1" applyFont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/>
    </xf>
    <xf numFmtId="165" fontId="0" fillId="0" borderId="0" xfId="0" applyNumberFormat="1"/>
    <xf numFmtId="1" fontId="0" fillId="0" borderId="0" xfId="0" applyNumberFormat="1"/>
    <xf numFmtId="165" fontId="2" fillId="0" borderId="1" xfId="0" applyNumberFormat="1" applyFont="1" applyBorder="1"/>
    <xf numFmtId="0" fontId="2" fillId="0" borderId="1" xfId="0" applyFont="1" applyFill="1" applyBorder="1"/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6" xfId="1" applyFont="1" applyFill="1" applyBorder="1" applyAlignment="1">
      <alignment horizontal="left" vertical="top" wrapText="1"/>
    </xf>
    <xf numFmtId="166" fontId="6" fillId="0" borderId="8" xfId="3" applyNumberFormat="1" applyFont="1" applyBorder="1" applyAlignment="1">
      <alignment horizontal="right" vertical="center"/>
    </xf>
    <xf numFmtId="0" fontId="0" fillId="0" borderId="1" xfId="0" applyBorder="1"/>
    <xf numFmtId="166" fontId="6" fillId="0" borderId="9" xfId="3" applyNumberFormat="1" applyFont="1" applyBorder="1" applyAlignment="1">
      <alignment horizontal="right" vertical="center"/>
    </xf>
    <xf numFmtId="166" fontId="6" fillId="0" borderId="10" xfId="3" applyNumberFormat="1" applyFont="1" applyBorder="1" applyAlignment="1">
      <alignment horizontal="right" vertical="center"/>
    </xf>
    <xf numFmtId="0" fontId="1" fillId="0" borderId="0" xfId="1"/>
    <xf numFmtId="0" fontId="6" fillId="0" borderId="13" xfId="1" applyFont="1" applyBorder="1" applyAlignment="1">
      <alignment horizontal="center" wrapText="1"/>
    </xf>
    <xf numFmtId="0" fontId="6" fillId="0" borderId="15" xfId="1" applyFont="1" applyBorder="1" applyAlignment="1">
      <alignment horizontal="center" wrapText="1"/>
    </xf>
    <xf numFmtId="0" fontId="6" fillId="0" borderId="16" xfId="1" applyFont="1" applyBorder="1" applyAlignment="1">
      <alignment horizontal="center" wrapText="1"/>
    </xf>
    <xf numFmtId="0" fontId="6" fillId="0" borderId="5" xfId="1" applyFont="1" applyBorder="1" applyAlignment="1">
      <alignment horizontal="left" vertical="top" wrapText="1"/>
    </xf>
    <xf numFmtId="164" fontId="6" fillId="0" borderId="17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164" fontId="1" fillId="0" borderId="0" xfId="1" applyNumberFormat="1"/>
    <xf numFmtId="0" fontId="6" fillId="0" borderId="6" xfId="1" applyFont="1" applyBorder="1" applyAlignment="1">
      <alignment horizontal="left" vertical="top" wrapText="1"/>
    </xf>
    <xf numFmtId="164" fontId="6" fillId="0" borderId="18" xfId="1" applyNumberFormat="1" applyFont="1" applyBorder="1" applyAlignment="1">
      <alignment horizontal="right" vertical="center"/>
    </xf>
    <xf numFmtId="164" fontId="6" fillId="0" borderId="9" xfId="1" applyNumberFormat="1" applyFont="1" applyBorder="1" applyAlignment="1">
      <alignment horizontal="right" vertical="center"/>
    </xf>
    <xf numFmtId="0" fontId="6" fillId="0" borderId="7" xfId="1" applyFont="1" applyBorder="1" applyAlignment="1">
      <alignment horizontal="left" vertical="top" wrapText="1"/>
    </xf>
    <xf numFmtId="164" fontId="6" fillId="0" borderId="19" xfId="1" applyNumberFormat="1" applyFont="1" applyBorder="1" applyAlignment="1">
      <alignment horizontal="right" vertical="center"/>
    </xf>
    <xf numFmtId="164" fontId="6" fillId="0" borderId="8" xfId="1" applyNumberFormat="1" applyFont="1" applyBorder="1" applyAlignment="1">
      <alignment horizontal="right" vertical="center"/>
    </xf>
    <xf numFmtId="0" fontId="6" fillId="0" borderId="5" xfId="4" applyFont="1" applyBorder="1" applyAlignment="1">
      <alignment horizontal="left" vertical="top" wrapText="1"/>
    </xf>
    <xf numFmtId="0" fontId="6" fillId="0" borderId="6" xfId="4" applyFont="1" applyBorder="1" applyAlignment="1">
      <alignment horizontal="left" vertical="top" wrapText="1"/>
    </xf>
    <xf numFmtId="0" fontId="6" fillId="0" borderId="7" xfId="4" applyFont="1" applyBorder="1" applyAlignment="1">
      <alignment horizontal="left" vertical="top" wrapText="1"/>
    </xf>
    <xf numFmtId="0" fontId="7" fillId="0" borderId="0" xfId="0" applyFont="1"/>
    <xf numFmtId="2" fontId="8" fillId="0" borderId="0" xfId="0" applyNumberFormat="1" applyFont="1"/>
    <xf numFmtId="164" fontId="6" fillId="0" borderId="0" xfId="1" applyNumberFormat="1" applyFont="1" applyFill="1" applyBorder="1" applyAlignment="1">
      <alignment horizontal="right" vertical="center"/>
    </xf>
    <xf numFmtId="1" fontId="7" fillId="0" borderId="0" xfId="0" applyNumberFormat="1" applyFont="1"/>
    <xf numFmtId="2" fontId="0" fillId="0" borderId="0" xfId="0" applyNumberFormat="1"/>
    <xf numFmtId="0" fontId="9" fillId="0" borderId="0" xfId="0" applyFont="1"/>
    <xf numFmtId="165" fontId="7" fillId="0" borderId="0" xfId="0" applyNumberFormat="1" applyFont="1"/>
    <xf numFmtId="0" fontId="6" fillId="0" borderId="0" xfId="4" applyFont="1" applyFill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2" fontId="7" fillId="0" borderId="0" xfId="0" applyNumberFormat="1" applyFont="1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40"/>
    </xf>
    <xf numFmtId="0" fontId="2" fillId="0" borderId="3" xfId="0" applyFont="1" applyBorder="1" applyAlignment="1">
      <alignment horizontal="center" textRotation="40"/>
    </xf>
    <xf numFmtId="0" fontId="2" fillId="0" borderId="4" xfId="0" applyFont="1" applyBorder="1" applyAlignment="1">
      <alignment horizontal="center" textRotation="40"/>
    </xf>
    <xf numFmtId="0" fontId="6" fillId="0" borderId="11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6" fillId="0" borderId="12" xfId="1" applyFont="1" applyBorder="1" applyAlignment="1">
      <alignment horizontal="left" wrapText="1"/>
    </xf>
    <xf numFmtId="0" fontId="6" fillId="0" borderId="6" xfId="1" applyFont="1" applyBorder="1" applyAlignment="1">
      <alignment horizontal="left" wrapText="1"/>
    </xf>
    <xf numFmtId="0" fontId="6" fillId="0" borderId="14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11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</cellXfs>
  <cellStyles count="5">
    <cellStyle name="Normalny" xfId="0" builtinId="0"/>
    <cellStyle name="Normalny_Arkusz1" xfId="4"/>
    <cellStyle name="Normalny_Arkusz2" xfId="1"/>
    <cellStyle name="Normalny_Arkusz3" xfId="2"/>
    <cellStyle name="Normalny_spec a umiejetnosci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barChart>
        <c:barDir val="bar"/>
        <c:grouping val="clustered"/>
        <c:ser>
          <c:idx val="0"/>
          <c:order val="0"/>
          <c:cat>
            <c:strRef>
              <c:f>'rys. 1'!$B$3:$B$8</c:f>
              <c:strCache>
                <c:ptCount val="6"/>
                <c:pt idx="0">
                  <c:v>zadania i prace techniczne</c:v>
                </c:pt>
                <c:pt idx="1">
                  <c:v>zadania ogólno-administracyjne, organizacyjne, prawne, kadrowe</c:v>
                </c:pt>
                <c:pt idx="2">
                  <c:v>zadania w obszarze finansów, rachunkowości, sprawozdawczości</c:v>
                </c:pt>
                <c:pt idx="3">
                  <c:v>prace projektowe, badania, innowacje</c:v>
                </c:pt>
                <c:pt idx="4">
                  <c:v>prace związane z technologiami informatycznymi</c:v>
                </c:pt>
                <c:pt idx="5">
                  <c:v>marketing, sprzedaż, logistyka</c:v>
                </c:pt>
              </c:strCache>
            </c:strRef>
          </c:cat>
          <c:val>
            <c:numRef>
              <c:f>'rys. 1'!$C$3:$C$8</c:f>
              <c:numCache>
                <c:formatCode>0.0</c:formatCode>
                <c:ptCount val="6"/>
                <c:pt idx="0">
                  <c:v>31.761786600496279</c:v>
                </c:pt>
                <c:pt idx="1">
                  <c:v>25.392886683209262</c:v>
                </c:pt>
                <c:pt idx="2">
                  <c:v>17.617866004962778</c:v>
                </c:pt>
                <c:pt idx="3">
                  <c:v>7.3614557485525225</c:v>
                </c:pt>
                <c:pt idx="4">
                  <c:v>3.3085194375516958</c:v>
                </c:pt>
                <c:pt idx="5">
                  <c:v>14.557485525227461</c:v>
                </c:pt>
              </c:numCache>
            </c:numRef>
          </c:val>
        </c:ser>
        <c:dLbls>
          <c:showVal val="1"/>
        </c:dLbls>
        <c:overlap val="-25"/>
        <c:axId val="85012480"/>
        <c:axId val="85014400"/>
      </c:barChart>
      <c:catAx>
        <c:axId val="85012480"/>
        <c:scaling>
          <c:orientation val="minMax"/>
        </c:scaling>
        <c:axPos val="l"/>
        <c:majorTickMark val="none"/>
        <c:tickLblPos val="nextTo"/>
        <c:crossAx val="85014400"/>
        <c:crosses val="autoZero"/>
        <c:auto val="1"/>
        <c:lblAlgn val="ctr"/>
        <c:lblOffset val="100"/>
      </c:catAx>
      <c:valAx>
        <c:axId val="85014400"/>
        <c:scaling>
          <c:orientation val="minMax"/>
        </c:scaling>
        <c:delete val="1"/>
        <c:axPos val="b"/>
        <c:numFmt formatCode="0.0" sourceLinked="1"/>
        <c:majorTickMark val="none"/>
        <c:tickLblPos val="none"/>
        <c:crossAx val="85012480"/>
        <c:crosses val="autoZero"/>
        <c:crossBetween val="between"/>
      </c:valAx>
    </c:plotArea>
    <c:plotVisOnly val="1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plotArea>
      <c:layout/>
      <c:barChart>
        <c:barDir val="bar"/>
        <c:grouping val="clustered"/>
        <c:ser>
          <c:idx val="0"/>
          <c:order val="0"/>
          <c:cat>
            <c:strRef>
              <c:f>'rys. 2'!$B$2:$B$15</c:f>
              <c:strCache>
                <c:ptCount val="14"/>
                <c:pt idx="0">
                  <c:v>Organizacja czasu pracy własnej</c:v>
                </c:pt>
                <c:pt idx="1">
                  <c:v>Radzenie sobie ze stresem</c:v>
                </c:pt>
                <c:pt idx="2">
                  <c:v>Umiejętność uczenia się</c:v>
                </c:pt>
                <c:pt idx="3">
                  <c:v>Kierowanie własną karierą</c:v>
                </c:pt>
                <c:pt idx="4">
                  <c:v>Komunikacja interpersonalna</c:v>
                </c:pt>
                <c:pt idx="5">
                  <c:v>Rozwiązywanie konfliktów</c:v>
                </c:pt>
                <c:pt idx="6">
                  <c:v>Współpraca z przedstawicielami innych kultur</c:v>
                </c:pt>
                <c:pt idx="7">
                  <c:v>Przewodzenie, wywieranie wpływu</c:v>
                </c:pt>
                <c:pt idx="8">
                  <c:v>Współpraca z ludźmi w każdym wieku </c:v>
                </c:pt>
                <c:pt idx="9">
                  <c:v>Współpraca z przedstawicielami innej płci </c:v>
                </c:pt>
                <c:pt idx="10">
                  <c:v>Szybkie adaptowanie się do nowych warunków</c:v>
                </c:pt>
                <c:pt idx="11">
                  <c:v>Umiejętność mobilizowania się do długotrwałej pracy</c:v>
                </c:pt>
                <c:pt idx="12">
                  <c:v>Umiejętność wykonywania innych osób</c:v>
                </c:pt>
                <c:pt idx="13">
                  <c:v>Umiejętność kreatywnego myślenia</c:v>
                </c:pt>
              </c:strCache>
            </c:strRef>
          </c:cat>
          <c:val>
            <c:numRef>
              <c:f>'rys. 2'!$C$2:$C$15</c:f>
              <c:numCache>
                <c:formatCode>###0.0%</c:formatCode>
                <c:ptCount val="14"/>
                <c:pt idx="0">
                  <c:v>0.60146520146520144</c:v>
                </c:pt>
                <c:pt idx="1">
                  <c:v>0.33772893772893775</c:v>
                </c:pt>
                <c:pt idx="2">
                  <c:v>0.42197802197802198</c:v>
                </c:pt>
                <c:pt idx="3">
                  <c:v>0.12380952380952381</c:v>
                </c:pt>
                <c:pt idx="4">
                  <c:v>0.3245421245421245</c:v>
                </c:pt>
                <c:pt idx="5">
                  <c:v>0.19047619047619047</c:v>
                </c:pt>
                <c:pt idx="6">
                  <c:v>2.7838827838827841E-2</c:v>
                </c:pt>
                <c:pt idx="7">
                  <c:v>7.5457875457875453E-2</c:v>
                </c:pt>
                <c:pt idx="8">
                  <c:v>0.39853479853479856</c:v>
                </c:pt>
                <c:pt idx="9">
                  <c:v>0.1391941391941392</c:v>
                </c:pt>
                <c:pt idx="10">
                  <c:v>0.32380952380952377</c:v>
                </c:pt>
                <c:pt idx="11">
                  <c:v>0.22490842490842491</c:v>
                </c:pt>
                <c:pt idx="12">
                  <c:v>0.1648351648351648</c:v>
                </c:pt>
                <c:pt idx="13">
                  <c:v>0.28717948717948716</c:v>
                </c:pt>
              </c:numCache>
            </c:numRef>
          </c:val>
        </c:ser>
        <c:dLbls>
          <c:showVal val="1"/>
        </c:dLbls>
        <c:overlap val="-25"/>
        <c:axId val="108855296"/>
        <c:axId val="108905984"/>
      </c:barChart>
      <c:catAx>
        <c:axId val="108855296"/>
        <c:scaling>
          <c:orientation val="minMax"/>
        </c:scaling>
        <c:axPos val="l"/>
        <c:numFmt formatCode="General" sourceLinked="1"/>
        <c:majorTickMark val="none"/>
        <c:tickLblPos val="nextTo"/>
        <c:crossAx val="108905984"/>
        <c:crosses val="autoZero"/>
        <c:auto val="1"/>
        <c:lblAlgn val="ctr"/>
        <c:lblOffset val="100"/>
      </c:catAx>
      <c:valAx>
        <c:axId val="108905984"/>
        <c:scaling>
          <c:orientation val="minMax"/>
        </c:scaling>
        <c:delete val="1"/>
        <c:axPos val="b"/>
        <c:numFmt formatCode="###0.0%" sourceLinked="1"/>
        <c:tickLblPos val="none"/>
        <c:crossAx val="108855296"/>
        <c:crosses val="autoZero"/>
        <c:crossBetween val="between"/>
      </c:valAx>
    </c:plotArea>
    <c:plotVisOnly val="1"/>
    <c:dispBlanksAs val="gap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barChart>
        <c:barDir val="bar"/>
        <c:grouping val="clustered"/>
        <c:ser>
          <c:idx val="0"/>
          <c:order val="0"/>
          <c:cat>
            <c:strRef>
              <c:f>'rys. 3'!$A$1:$A$5</c:f>
              <c:strCache>
                <c:ptCount val="5"/>
                <c:pt idx="0">
                  <c:v>intuicyjny</c:v>
                </c:pt>
                <c:pt idx="1">
                  <c:v>quasi intuicyjny</c:v>
                </c:pt>
                <c:pt idx="2">
                  <c:v>adaptacyjny</c:v>
                </c:pt>
                <c:pt idx="3">
                  <c:v>quasi analityczny</c:v>
                </c:pt>
                <c:pt idx="4">
                  <c:v>analityczny</c:v>
                </c:pt>
              </c:strCache>
            </c:strRef>
          </c:cat>
          <c:val>
            <c:numRef>
              <c:f>'rys. 3'!$B$1:$B$5</c:f>
              <c:numCache>
                <c:formatCode>0.0</c:formatCode>
                <c:ptCount val="5"/>
                <c:pt idx="0">
                  <c:v>3.526645768025078</c:v>
                </c:pt>
                <c:pt idx="1">
                  <c:v>11.833855799373042</c:v>
                </c:pt>
                <c:pt idx="2">
                  <c:v>21.473354231974923</c:v>
                </c:pt>
                <c:pt idx="3">
                  <c:v>30.799373040752354</c:v>
                </c:pt>
                <c:pt idx="4">
                  <c:v>32.36677115987461</c:v>
                </c:pt>
              </c:numCache>
            </c:numRef>
          </c:val>
        </c:ser>
        <c:dLbls>
          <c:showVal val="1"/>
        </c:dLbls>
        <c:overlap val="-25"/>
        <c:axId val="81377920"/>
        <c:axId val="81376384"/>
      </c:barChart>
      <c:valAx>
        <c:axId val="81376384"/>
        <c:scaling>
          <c:orientation val="minMax"/>
        </c:scaling>
        <c:delete val="1"/>
        <c:axPos val="b"/>
        <c:numFmt formatCode="0.0" sourceLinked="1"/>
        <c:majorTickMark val="none"/>
        <c:tickLblPos val="none"/>
        <c:crossAx val="81377920"/>
        <c:crosses val="autoZero"/>
        <c:crossBetween val="between"/>
      </c:valAx>
      <c:catAx>
        <c:axId val="81377920"/>
        <c:scaling>
          <c:orientation val="minMax"/>
        </c:scaling>
        <c:axPos val="l"/>
        <c:majorTickMark val="none"/>
        <c:tickLblPos val="nextTo"/>
        <c:crossAx val="81376384"/>
        <c:crosses val="autoZero"/>
        <c:auto val="1"/>
        <c:lblAlgn val="ctr"/>
        <c:lblOffset val="100"/>
      </c:catAx>
    </c:plotArea>
    <c:plotVisOnly val="1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4.9715909090909123E-2"/>
          <c:y val="3.7037140082855073E-2"/>
          <c:w val="0.62642045454545514"/>
          <c:h val="0.67806456459380793"/>
        </c:manualLayout>
      </c:layout>
      <c:barChart>
        <c:barDir val="bar"/>
        <c:grouping val="clustered"/>
        <c:ser>
          <c:idx val="0"/>
          <c:order val="0"/>
          <c:tx>
            <c:strRef>
              <c:f>'rys. 4'!$B$53</c:f>
              <c:strCache>
                <c:ptCount val="1"/>
                <c:pt idx="0">
                  <c:v>intuicyjny</c:v>
                </c:pt>
              </c:strCache>
            </c:strRef>
          </c:tx>
          <c:spPr>
            <a:pattFill prst="pct9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showVal val="1"/>
          </c:dLbls>
          <c:cat>
            <c:strRef>
              <c:f>'rys. 4'!$C$52:$H$52</c:f>
              <c:strCache>
                <c:ptCount val="6"/>
                <c:pt idx="0">
                  <c:v>1*</c:v>
                </c:pt>
                <c:pt idx="1">
                  <c:v>2</c:v>
                </c:pt>
                <c:pt idx="2">
                  <c:v>3*</c:v>
                </c:pt>
                <c:pt idx="3">
                  <c:v>4</c:v>
                </c:pt>
                <c:pt idx="4">
                  <c:v>5</c:v>
                </c:pt>
                <c:pt idx="5">
                  <c:v>6*</c:v>
                </c:pt>
              </c:strCache>
            </c:strRef>
          </c:cat>
          <c:val>
            <c:numRef>
              <c:f>'rys. 4'!$C$53:$H$53</c:f>
              <c:numCache>
                <c:formatCode>0.0</c:formatCode>
                <c:ptCount val="6"/>
                <c:pt idx="0">
                  <c:v>2.34375</c:v>
                </c:pt>
                <c:pt idx="1">
                  <c:v>3.5830618892508146</c:v>
                </c:pt>
                <c:pt idx="2">
                  <c:v>3.286384976525822</c:v>
                </c:pt>
                <c:pt idx="3">
                  <c:v>3.3707865168539324</c:v>
                </c:pt>
                <c:pt idx="4">
                  <c:v>2.5</c:v>
                </c:pt>
                <c:pt idx="5">
                  <c:v>7.3863636363636367</c:v>
                </c:pt>
              </c:numCache>
            </c:numRef>
          </c:val>
        </c:ser>
        <c:ser>
          <c:idx val="1"/>
          <c:order val="1"/>
          <c:tx>
            <c:strRef>
              <c:f>'rys. 4'!$B$54</c:f>
              <c:strCache>
                <c:ptCount val="1"/>
                <c:pt idx="0">
                  <c:v>quasi intuicyjny</c:v>
                </c:pt>
              </c:strCache>
            </c:strRef>
          </c:tx>
          <c:spPr>
            <a:pattFill prst="pct1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showVal val="1"/>
          </c:dLbls>
          <c:cat>
            <c:strRef>
              <c:f>'rys. 4'!$C$52:$H$52</c:f>
              <c:strCache>
                <c:ptCount val="6"/>
                <c:pt idx="0">
                  <c:v>1*</c:v>
                </c:pt>
                <c:pt idx="1">
                  <c:v>2</c:v>
                </c:pt>
                <c:pt idx="2">
                  <c:v>3*</c:v>
                </c:pt>
                <c:pt idx="3">
                  <c:v>4</c:v>
                </c:pt>
                <c:pt idx="4">
                  <c:v>5</c:v>
                </c:pt>
                <c:pt idx="5">
                  <c:v>6*</c:v>
                </c:pt>
              </c:strCache>
            </c:strRef>
          </c:cat>
          <c:val>
            <c:numRef>
              <c:f>'rys. 4'!$C$54:$H$54</c:f>
              <c:numCache>
                <c:formatCode>0.0</c:formatCode>
                <c:ptCount val="6"/>
                <c:pt idx="0">
                  <c:v>8.3333333333333321</c:v>
                </c:pt>
                <c:pt idx="1">
                  <c:v>12.37785016286645</c:v>
                </c:pt>
                <c:pt idx="2">
                  <c:v>12.676056338028168</c:v>
                </c:pt>
                <c:pt idx="3">
                  <c:v>16.853932584269664</c:v>
                </c:pt>
                <c:pt idx="4">
                  <c:v>2.5</c:v>
                </c:pt>
                <c:pt idx="5">
                  <c:v>16.477272727272727</c:v>
                </c:pt>
              </c:numCache>
            </c:numRef>
          </c:val>
        </c:ser>
        <c:ser>
          <c:idx val="2"/>
          <c:order val="2"/>
          <c:tx>
            <c:strRef>
              <c:f>'rys. 4'!$B$55</c:f>
              <c:strCache>
                <c:ptCount val="1"/>
                <c:pt idx="0">
                  <c:v>adaptacyjny</c:v>
                </c:pt>
              </c:strCache>
            </c:strRef>
          </c:tx>
          <c:spPr>
            <a:pattFill prst="trellis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showVal val="1"/>
          </c:dLbls>
          <c:cat>
            <c:strRef>
              <c:f>'rys. 4'!$C$52:$H$52</c:f>
              <c:strCache>
                <c:ptCount val="6"/>
                <c:pt idx="0">
                  <c:v>1*</c:v>
                </c:pt>
                <c:pt idx="1">
                  <c:v>2</c:v>
                </c:pt>
                <c:pt idx="2">
                  <c:v>3*</c:v>
                </c:pt>
                <c:pt idx="3">
                  <c:v>4</c:v>
                </c:pt>
                <c:pt idx="4">
                  <c:v>5</c:v>
                </c:pt>
                <c:pt idx="5">
                  <c:v>6*</c:v>
                </c:pt>
              </c:strCache>
            </c:strRef>
          </c:cat>
          <c:val>
            <c:numRef>
              <c:f>'rys. 4'!$C$55:$H$55</c:f>
              <c:numCache>
                <c:formatCode>0.0</c:formatCode>
                <c:ptCount val="6"/>
                <c:pt idx="0">
                  <c:v>21.614583333333336</c:v>
                </c:pt>
                <c:pt idx="1">
                  <c:v>20.846905537459286</c:v>
                </c:pt>
                <c:pt idx="2">
                  <c:v>15.023474178403756</c:v>
                </c:pt>
                <c:pt idx="3">
                  <c:v>21.348314606741571</c:v>
                </c:pt>
                <c:pt idx="4">
                  <c:v>15</c:v>
                </c:pt>
                <c:pt idx="5">
                  <c:v>30.681818181818183</c:v>
                </c:pt>
              </c:numCache>
            </c:numRef>
          </c:val>
        </c:ser>
        <c:ser>
          <c:idx val="3"/>
          <c:order val="3"/>
          <c:tx>
            <c:strRef>
              <c:f>'rys. 4'!$B$56</c:f>
              <c:strCache>
                <c:ptCount val="1"/>
                <c:pt idx="0">
                  <c:v>quasi adaptacyjny</c:v>
                </c:pt>
              </c:strCache>
            </c:strRef>
          </c:tx>
          <c:spPr>
            <a:pattFill prst="ltVert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showVal val="1"/>
          </c:dLbls>
          <c:cat>
            <c:strRef>
              <c:f>'rys. 4'!$C$52:$H$52</c:f>
              <c:strCache>
                <c:ptCount val="6"/>
                <c:pt idx="0">
                  <c:v>1*</c:v>
                </c:pt>
                <c:pt idx="1">
                  <c:v>2</c:v>
                </c:pt>
                <c:pt idx="2">
                  <c:v>3*</c:v>
                </c:pt>
                <c:pt idx="3">
                  <c:v>4</c:v>
                </c:pt>
                <c:pt idx="4">
                  <c:v>5</c:v>
                </c:pt>
                <c:pt idx="5">
                  <c:v>6*</c:v>
                </c:pt>
              </c:strCache>
            </c:strRef>
          </c:cat>
          <c:val>
            <c:numRef>
              <c:f>'rys. 4'!$C$56:$H$56</c:f>
              <c:numCache>
                <c:formatCode>0.0</c:formatCode>
                <c:ptCount val="6"/>
                <c:pt idx="0">
                  <c:v>33.59375</c:v>
                </c:pt>
                <c:pt idx="1">
                  <c:v>32.247557003257327</c:v>
                </c:pt>
                <c:pt idx="2">
                  <c:v>25.821596244131456</c:v>
                </c:pt>
                <c:pt idx="3">
                  <c:v>31.460674157303369</c:v>
                </c:pt>
                <c:pt idx="4">
                  <c:v>32.5</c:v>
                </c:pt>
                <c:pt idx="5">
                  <c:v>25</c:v>
                </c:pt>
              </c:numCache>
            </c:numRef>
          </c:val>
        </c:ser>
        <c:ser>
          <c:idx val="4"/>
          <c:order val="4"/>
          <c:tx>
            <c:strRef>
              <c:f>'rys. 4'!$B$57</c:f>
              <c:strCache>
                <c:ptCount val="1"/>
                <c:pt idx="0">
                  <c:v>analityczny</c:v>
                </c:pt>
              </c:strCache>
            </c:strRef>
          </c:tx>
          <c:spPr>
            <a:pattFill prst="nar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showVal val="1"/>
          </c:dLbls>
          <c:cat>
            <c:strRef>
              <c:f>'rys. 4'!$C$52:$H$52</c:f>
              <c:strCache>
                <c:ptCount val="6"/>
                <c:pt idx="0">
                  <c:v>1*</c:v>
                </c:pt>
                <c:pt idx="1">
                  <c:v>2</c:v>
                </c:pt>
                <c:pt idx="2">
                  <c:v>3*</c:v>
                </c:pt>
                <c:pt idx="3">
                  <c:v>4</c:v>
                </c:pt>
                <c:pt idx="4">
                  <c:v>5</c:v>
                </c:pt>
                <c:pt idx="5">
                  <c:v>6*</c:v>
                </c:pt>
              </c:strCache>
            </c:strRef>
          </c:cat>
          <c:val>
            <c:numRef>
              <c:f>'rys. 4'!$C$57:$H$57</c:f>
              <c:numCache>
                <c:formatCode>0.0</c:formatCode>
                <c:ptCount val="6"/>
                <c:pt idx="0">
                  <c:v>34.114583333333329</c:v>
                </c:pt>
                <c:pt idx="1">
                  <c:v>30.944625407166125</c:v>
                </c:pt>
                <c:pt idx="2">
                  <c:v>43.1924882629108</c:v>
                </c:pt>
                <c:pt idx="3">
                  <c:v>26.966292134831459</c:v>
                </c:pt>
                <c:pt idx="4">
                  <c:v>47.5</c:v>
                </c:pt>
                <c:pt idx="5">
                  <c:v>20.454545454545457</c:v>
                </c:pt>
              </c:numCache>
            </c:numRef>
          </c:val>
        </c:ser>
        <c:axId val="83225600"/>
        <c:axId val="84624128"/>
      </c:barChart>
      <c:catAx>
        <c:axId val="8322560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4624128"/>
        <c:crosses val="autoZero"/>
        <c:auto val="1"/>
        <c:lblAlgn val="ctr"/>
        <c:lblOffset val="100"/>
        <c:tickLblSkip val="1"/>
        <c:tickMarkSkip val="1"/>
      </c:catAx>
      <c:valAx>
        <c:axId val="84624128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322560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943186857587794"/>
          <c:y val="0.33618323350606832"/>
          <c:w val="0.13920458315676768"/>
          <c:h val="0.3019951993180339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Arial CE"/>
          <a:cs typeface="Times New Roman" pitchFamily="18" charset="0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4.5731707317073184E-2"/>
          <c:y val="3.5714333622635888E-2"/>
          <c:w val="0.67987804878048863"/>
          <c:h val="0.68681410812761279"/>
        </c:manualLayout>
      </c:layout>
      <c:barChart>
        <c:barDir val="bar"/>
        <c:grouping val="clustered"/>
        <c:ser>
          <c:idx val="0"/>
          <c:order val="0"/>
          <c:tx>
            <c:strRef>
              <c:f>'rys. 4'!$B$109</c:f>
              <c:strCache>
                <c:ptCount val="1"/>
                <c:pt idx="0">
                  <c:v>Style/zadania %</c:v>
                </c:pt>
              </c:strCache>
            </c:strRef>
          </c:tx>
          <c:spPr>
            <a:pattFill prst="pct9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Val val="1"/>
          </c:dLbls>
          <c:val>
            <c:numRef>
              <c:f>'rys. 4'!$C$109:$H$109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</c:ser>
        <c:ser>
          <c:idx val="1"/>
          <c:order val="1"/>
          <c:tx>
            <c:strRef>
              <c:f>'rys. 4'!$B$110</c:f>
              <c:strCache>
                <c:ptCount val="1"/>
                <c:pt idx="0">
                  <c:v>intuitive</c:v>
                </c:pt>
              </c:strCache>
            </c:strRef>
          </c:tx>
          <c:spPr>
            <a:pattFill prst="pct1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Val val="1"/>
          </c:dLbls>
          <c:val>
            <c:numRef>
              <c:f>'rys. 4'!$C$110:$H$110</c:f>
              <c:numCache>
                <c:formatCode>0.0</c:formatCode>
                <c:ptCount val="6"/>
                <c:pt idx="0">
                  <c:v>2.34375</c:v>
                </c:pt>
                <c:pt idx="1">
                  <c:v>3.5830618892508146</c:v>
                </c:pt>
                <c:pt idx="2">
                  <c:v>3.286384976525822</c:v>
                </c:pt>
                <c:pt idx="3">
                  <c:v>3.3707865168539324</c:v>
                </c:pt>
                <c:pt idx="4">
                  <c:v>2.5</c:v>
                </c:pt>
                <c:pt idx="5">
                  <c:v>7.3863636363636367</c:v>
                </c:pt>
              </c:numCache>
            </c:numRef>
          </c:val>
        </c:ser>
        <c:ser>
          <c:idx val="2"/>
          <c:order val="2"/>
          <c:tx>
            <c:strRef>
              <c:f>'rys. 4'!$B$111</c:f>
              <c:strCache>
                <c:ptCount val="1"/>
                <c:pt idx="0">
                  <c:v>quasi intuitive*</c:v>
                </c:pt>
              </c:strCache>
            </c:strRef>
          </c:tx>
          <c:spPr>
            <a:pattFill prst="trellis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Val val="1"/>
          </c:dLbls>
          <c:val>
            <c:numRef>
              <c:f>'rys. 4'!$C$111:$H$111</c:f>
              <c:numCache>
                <c:formatCode>0.0</c:formatCode>
                <c:ptCount val="6"/>
                <c:pt idx="0">
                  <c:v>8.3333333333333321</c:v>
                </c:pt>
                <c:pt idx="1">
                  <c:v>12.37785016286645</c:v>
                </c:pt>
                <c:pt idx="2">
                  <c:v>12.676056338028168</c:v>
                </c:pt>
                <c:pt idx="3">
                  <c:v>16.853932584269664</c:v>
                </c:pt>
                <c:pt idx="4">
                  <c:v>2.5</c:v>
                </c:pt>
                <c:pt idx="5">
                  <c:v>16.477272727272727</c:v>
                </c:pt>
              </c:numCache>
            </c:numRef>
          </c:val>
        </c:ser>
        <c:ser>
          <c:idx val="3"/>
          <c:order val="3"/>
          <c:tx>
            <c:strRef>
              <c:f>'rys. 4'!$B$112</c:f>
              <c:strCache>
                <c:ptCount val="1"/>
                <c:pt idx="0">
                  <c:v>adaptive*</c:v>
                </c:pt>
              </c:strCache>
            </c:strRef>
          </c:tx>
          <c:spPr>
            <a:pattFill prst="ltVert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Val val="1"/>
          </c:dLbls>
          <c:val>
            <c:numRef>
              <c:f>'rys. 4'!$C$112:$H$112</c:f>
              <c:numCache>
                <c:formatCode>0.0</c:formatCode>
                <c:ptCount val="6"/>
                <c:pt idx="0">
                  <c:v>21.614583333333336</c:v>
                </c:pt>
                <c:pt idx="1">
                  <c:v>20.846905537459286</c:v>
                </c:pt>
                <c:pt idx="2">
                  <c:v>15.023474178403756</c:v>
                </c:pt>
                <c:pt idx="3">
                  <c:v>21.348314606741571</c:v>
                </c:pt>
                <c:pt idx="4">
                  <c:v>15</c:v>
                </c:pt>
                <c:pt idx="5">
                  <c:v>30.681818181818183</c:v>
                </c:pt>
              </c:numCache>
            </c:numRef>
          </c:val>
        </c:ser>
        <c:ser>
          <c:idx val="4"/>
          <c:order val="4"/>
          <c:tx>
            <c:strRef>
              <c:f>'rys. 4'!$B$113</c:f>
              <c:strCache>
                <c:ptCount val="1"/>
                <c:pt idx="0">
                  <c:v>quasi analyst</c:v>
                </c:pt>
              </c:strCache>
            </c:strRef>
          </c:tx>
          <c:spPr>
            <a:pattFill prst="nar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Val val="1"/>
          </c:dLbls>
          <c:val>
            <c:numRef>
              <c:f>'rys. 4'!$C$113:$H$113</c:f>
              <c:numCache>
                <c:formatCode>0.0</c:formatCode>
                <c:ptCount val="6"/>
                <c:pt idx="0">
                  <c:v>33.59375</c:v>
                </c:pt>
                <c:pt idx="1">
                  <c:v>32.247557003257327</c:v>
                </c:pt>
                <c:pt idx="2">
                  <c:v>25.821596244131456</c:v>
                </c:pt>
                <c:pt idx="3">
                  <c:v>31.460674157303369</c:v>
                </c:pt>
                <c:pt idx="4">
                  <c:v>32.5</c:v>
                </c:pt>
                <c:pt idx="5">
                  <c:v>25</c:v>
                </c:pt>
              </c:numCache>
            </c:numRef>
          </c:val>
        </c:ser>
        <c:ser>
          <c:idx val="5"/>
          <c:order val="5"/>
          <c:tx>
            <c:strRef>
              <c:f>'rys. 4'!$B$114</c:f>
              <c:strCache>
                <c:ptCount val="1"/>
                <c:pt idx="0">
                  <c:v>analyst*</c:v>
                </c:pt>
              </c:strCache>
            </c:strRef>
          </c:tx>
          <c:spPr>
            <a:pattFill prst="pct3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Val val="1"/>
          </c:dLbls>
          <c:val>
            <c:numRef>
              <c:f>'rys. 4'!$C$114:$H$114</c:f>
              <c:numCache>
                <c:formatCode>0.0</c:formatCode>
                <c:ptCount val="6"/>
                <c:pt idx="0">
                  <c:v>34.114583333333329</c:v>
                </c:pt>
                <c:pt idx="1">
                  <c:v>30.944625407166125</c:v>
                </c:pt>
                <c:pt idx="2">
                  <c:v>43.1924882629108</c:v>
                </c:pt>
                <c:pt idx="3">
                  <c:v>26.966292134831459</c:v>
                </c:pt>
                <c:pt idx="4">
                  <c:v>47.5</c:v>
                </c:pt>
                <c:pt idx="5">
                  <c:v>20.454545454545457</c:v>
                </c:pt>
              </c:numCache>
            </c:numRef>
          </c:val>
        </c:ser>
        <c:axId val="84732160"/>
        <c:axId val="85032960"/>
      </c:barChart>
      <c:catAx>
        <c:axId val="8473216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5032960"/>
        <c:crosses val="autoZero"/>
        <c:auto val="1"/>
        <c:lblAlgn val="ctr"/>
        <c:lblOffset val="100"/>
        <c:tickLblSkip val="1"/>
        <c:tickMarkSkip val="1"/>
      </c:catAx>
      <c:valAx>
        <c:axId val="85032960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47321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789634146341472"/>
          <c:y val="0.29120907963427667"/>
          <c:w val="0.98780487804878103"/>
          <c:h val="0.6895613048368953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538370</xdr:colOff>
      <xdr:row>4</xdr:row>
      <xdr:rowOff>795130</xdr:rowOff>
    </xdr:from>
    <xdr:to>
      <xdr:col>11</xdr:col>
      <xdr:colOff>298174</xdr:colOff>
      <xdr:row>9</xdr:row>
      <xdr:rowOff>132522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9525</xdr:rowOff>
    </xdr:from>
    <xdr:to>
      <xdr:col>15</xdr:col>
      <xdr:colOff>9525</xdr:colOff>
      <xdr:row>23</xdr:row>
      <xdr:rowOff>133350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4</xdr:row>
      <xdr:rowOff>133350</xdr:rowOff>
    </xdr:from>
    <xdr:to>
      <xdr:col>12</xdr:col>
      <xdr:colOff>209550</xdr:colOff>
      <xdr:row>19</xdr:row>
      <xdr:rowOff>142875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60</xdr:row>
      <xdr:rowOff>76200</xdr:rowOff>
    </xdr:from>
    <xdr:to>
      <xdr:col>10</xdr:col>
      <xdr:colOff>428625</xdr:colOff>
      <xdr:row>78</xdr:row>
      <xdr:rowOff>161925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352425</xdr:colOff>
      <xdr:row>116</xdr:row>
      <xdr:rowOff>114300</xdr:rowOff>
    </xdr:from>
    <xdr:to>
      <xdr:col>8</xdr:col>
      <xdr:colOff>628650</xdr:colOff>
      <xdr:row>135</xdr:row>
      <xdr:rowOff>142875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3"/>
  <sheetViews>
    <sheetView workbookViewId="0">
      <selection activeCell="F12" sqref="F12"/>
    </sheetView>
  </sheetViews>
  <sheetFormatPr defaultRowHeight="14.25"/>
  <cols>
    <col min="2" max="2" width="11.25" customWidth="1"/>
    <col min="3" max="3" width="13.5" bestFit="1" customWidth="1"/>
  </cols>
  <sheetData>
    <row r="2" spans="2:7">
      <c r="B2" s="48" t="s">
        <v>32</v>
      </c>
      <c r="C2" s="1" t="s">
        <v>33</v>
      </c>
      <c r="D2" s="9">
        <v>51.57</v>
      </c>
    </row>
    <row r="3" spans="2:7">
      <c r="B3" s="48"/>
      <c r="C3" s="1" t="s">
        <v>34</v>
      </c>
      <c r="D3" s="9">
        <f>100-D2</f>
        <v>48.43</v>
      </c>
    </row>
    <row r="4" spans="2:7">
      <c r="B4" s="47" t="s">
        <v>31</v>
      </c>
      <c r="C4" s="1" t="s">
        <v>26</v>
      </c>
      <c r="D4" s="9">
        <v>22.042962295328227</v>
      </c>
      <c r="F4" s="8">
        <f>D4+D5+D6</f>
        <v>76.671173201141656</v>
      </c>
      <c r="G4" s="7"/>
    </row>
    <row r="5" spans="2:7">
      <c r="B5" s="47"/>
      <c r="C5" s="1" t="s">
        <v>27</v>
      </c>
      <c r="D5" s="9">
        <v>34.133416530892873</v>
      </c>
      <c r="F5" s="8"/>
      <c r="G5" s="7"/>
    </row>
    <row r="6" spans="2:7">
      <c r="B6" s="47"/>
      <c r="C6" s="1" t="s">
        <v>28</v>
      </c>
      <c r="D6" s="9">
        <v>20.494794374920559</v>
      </c>
      <c r="F6" s="8"/>
      <c r="G6" s="7"/>
    </row>
    <row r="7" spans="2:7">
      <c r="B7" s="47"/>
      <c r="C7" s="1" t="s">
        <v>29</v>
      </c>
      <c r="D7" s="9">
        <v>13.343733028275615</v>
      </c>
      <c r="F7" s="8"/>
      <c r="G7" s="7"/>
    </row>
    <row r="8" spans="2:7">
      <c r="B8" s="47"/>
      <c r="C8" s="1" t="s">
        <v>30</v>
      </c>
      <c r="D8" s="9">
        <v>3.4649472504362095</v>
      </c>
      <c r="F8" s="8"/>
      <c r="G8" s="7"/>
    </row>
    <row r="9" spans="2:7">
      <c r="B9" s="47"/>
      <c r="C9" s="10" t="s">
        <v>24</v>
      </c>
      <c r="D9" s="9">
        <v>6.5201465201465201</v>
      </c>
      <c r="F9" s="8"/>
      <c r="G9" s="7"/>
    </row>
    <row r="10" spans="2:7">
      <c r="B10" s="47" t="s">
        <v>25</v>
      </c>
      <c r="C10" s="1" t="s">
        <v>21</v>
      </c>
      <c r="D10" s="9">
        <v>22.710622710622712</v>
      </c>
    </row>
    <row r="11" spans="2:7">
      <c r="B11" s="47"/>
      <c r="C11" s="1" t="s">
        <v>22</v>
      </c>
      <c r="D11" s="9">
        <v>53.040293040293044</v>
      </c>
    </row>
    <row r="12" spans="2:7">
      <c r="B12" s="47"/>
      <c r="C12" s="1" t="s">
        <v>23</v>
      </c>
      <c r="D12" s="9">
        <v>15.897435897435898</v>
      </c>
      <c r="F12">
        <f>1/6</f>
        <v>0.16666666666666666</v>
      </c>
    </row>
    <row r="13" spans="2:7">
      <c r="B13" s="47"/>
      <c r="C13" s="1" t="s">
        <v>24</v>
      </c>
      <c r="D13" s="9">
        <v>8.3516483516483522</v>
      </c>
    </row>
  </sheetData>
  <mergeCells count="3">
    <mergeCell ref="B10:B13"/>
    <mergeCell ref="B4:B9"/>
    <mergeCell ref="B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topLeftCell="A6" zoomScale="120" zoomScaleNormal="120" workbookViewId="0">
      <selection activeCell="B3" sqref="B3:P11"/>
    </sheetView>
  </sheetViews>
  <sheetFormatPr defaultRowHeight="12.75"/>
  <cols>
    <col min="1" max="1" width="9" style="2"/>
    <col min="2" max="2" width="10.625" style="2" customWidth="1"/>
    <col min="3" max="3" width="5.25" style="2" customWidth="1"/>
    <col min="4" max="4" width="5" style="2" customWidth="1"/>
    <col min="5" max="5" width="4.125" style="2" customWidth="1"/>
    <col min="6" max="6" width="3.875" style="2" customWidth="1"/>
    <col min="7" max="7" width="4.25" style="2" customWidth="1"/>
    <col min="8" max="8" width="3.875" style="2" customWidth="1"/>
    <col min="9" max="10" width="5.5" style="2" customWidth="1"/>
    <col min="11" max="11" width="5.125" style="2" customWidth="1"/>
    <col min="12" max="12" width="5.25" style="2" customWidth="1"/>
    <col min="13" max="13" width="5.375" style="2" customWidth="1"/>
    <col min="14" max="14" width="5.5" style="2" customWidth="1"/>
    <col min="15" max="15" width="4.25" style="2" customWidth="1"/>
    <col min="16" max="16" width="5.125" style="2" customWidth="1"/>
    <col min="17" max="16384" width="9" style="2"/>
  </cols>
  <sheetData>
    <row r="1" spans="1:16">
      <c r="B1" s="1"/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</row>
    <row r="2" spans="1:16">
      <c r="B2" s="4"/>
    </row>
    <row r="3" spans="1:16" ht="14.25" customHeight="1">
      <c r="B3" s="53"/>
      <c r="C3" s="50" t="s">
        <v>14</v>
      </c>
      <c r="D3" s="49" t="s">
        <v>0</v>
      </c>
      <c r="E3" s="49" t="s">
        <v>1</v>
      </c>
      <c r="F3" s="49" t="s">
        <v>2</v>
      </c>
      <c r="G3" s="49" t="s">
        <v>3</v>
      </c>
      <c r="H3" s="49" t="s">
        <v>4</v>
      </c>
      <c r="I3" s="49" t="s">
        <v>5</v>
      </c>
      <c r="J3" s="49" t="s">
        <v>6</v>
      </c>
      <c r="K3" s="49" t="s">
        <v>7</v>
      </c>
      <c r="L3" s="49" t="s">
        <v>15</v>
      </c>
      <c r="M3" s="49" t="s">
        <v>16</v>
      </c>
      <c r="N3" s="49" t="s">
        <v>17</v>
      </c>
      <c r="O3" s="49" t="s">
        <v>18</v>
      </c>
      <c r="P3" s="49" t="s">
        <v>8</v>
      </c>
    </row>
    <row r="4" spans="1:16">
      <c r="B4" s="54"/>
      <c r="C4" s="51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ht="122.25" customHeight="1">
      <c r="B5" s="55"/>
      <c r="C5" s="52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 ht="38.25">
      <c r="A6" s="2">
        <v>1</v>
      </c>
      <c r="B6" s="3" t="s">
        <v>9</v>
      </c>
      <c r="C6" s="5"/>
      <c r="D6" s="5" t="s">
        <v>19</v>
      </c>
      <c r="E6" s="5"/>
      <c r="F6" s="5"/>
      <c r="G6" s="5" t="s">
        <v>19</v>
      </c>
      <c r="H6" s="5"/>
      <c r="I6" s="5"/>
      <c r="J6" s="5"/>
      <c r="K6" s="5"/>
      <c r="L6" s="5" t="s">
        <v>19</v>
      </c>
      <c r="M6" s="5"/>
      <c r="N6" s="5"/>
      <c r="O6" s="5"/>
      <c r="P6" s="5"/>
    </row>
    <row r="7" spans="1:16" ht="64.5" customHeight="1">
      <c r="A7" s="2">
        <v>2</v>
      </c>
      <c r="B7" s="3" t="s">
        <v>10</v>
      </c>
      <c r="C7" s="5"/>
      <c r="D7" s="5"/>
      <c r="E7" s="5"/>
      <c r="F7" s="5"/>
      <c r="G7" s="5" t="s">
        <v>19</v>
      </c>
      <c r="H7" s="5"/>
      <c r="I7" s="5"/>
      <c r="J7" s="5"/>
      <c r="K7" s="5"/>
      <c r="L7" s="5"/>
      <c r="M7" s="5"/>
      <c r="N7" s="5"/>
      <c r="O7" s="5"/>
      <c r="P7" s="5"/>
    </row>
    <row r="8" spans="1:16" ht="54" customHeight="1">
      <c r="A8" s="2">
        <v>3</v>
      </c>
      <c r="B8" s="3" t="s">
        <v>11</v>
      </c>
      <c r="C8" s="5"/>
      <c r="D8" s="5"/>
      <c r="E8" s="5" t="s">
        <v>19</v>
      </c>
      <c r="F8" s="5"/>
      <c r="G8" s="5"/>
      <c r="H8" s="5"/>
      <c r="I8" s="5" t="s">
        <v>19</v>
      </c>
      <c r="J8" s="5" t="s">
        <v>19</v>
      </c>
      <c r="K8" s="5"/>
      <c r="L8" s="5"/>
      <c r="M8" s="5"/>
      <c r="N8" s="5" t="s">
        <v>19</v>
      </c>
      <c r="O8" s="5" t="s">
        <v>19</v>
      </c>
      <c r="P8" s="5" t="s">
        <v>19</v>
      </c>
    </row>
    <row r="9" spans="1:16" ht="51">
      <c r="A9" s="2">
        <v>4</v>
      </c>
      <c r="B9" s="3" t="s">
        <v>12</v>
      </c>
      <c r="C9" s="5" t="s">
        <v>19</v>
      </c>
      <c r="D9" s="5"/>
      <c r="E9" s="5"/>
      <c r="F9" s="5"/>
      <c r="G9" s="5"/>
      <c r="H9" s="5"/>
      <c r="I9" s="5"/>
      <c r="J9" s="5"/>
      <c r="K9" s="5"/>
      <c r="L9" s="5"/>
      <c r="M9" s="5" t="s">
        <v>19</v>
      </c>
      <c r="N9" s="5"/>
      <c r="O9" s="5"/>
      <c r="P9" s="5"/>
    </row>
    <row r="10" spans="1:16" ht="42" customHeight="1">
      <c r="A10" s="2">
        <v>5</v>
      </c>
      <c r="B10" s="3" t="s">
        <v>20</v>
      </c>
      <c r="C10" s="5"/>
      <c r="D10" s="5"/>
      <c r="E10" s="5" t="s">
        <v>19</v>
      </c>
      <c r="F10" s="5"/>
      <c r="G10" s="5"/>
      <c r="H10" s="5"/>
      <c r="I10" s="6"/>
      <c r="J10" s="5"/>
      <c r="K10" s="5" t="s">
        <v>19</v>
      </c>
      <c r="L10" s="5"/>
      <c r="M10" s="5" t="s">
        <v>19</v>
      </c>
      <c r="N10" s="5"/>
      <c r="O10" s="5"/>
      <c r="P10" s="5" t="s">
        <v>19</v>
      </c>
    </row>
    <row r="11" spans="1:16" ht="38.25">
      <c r="A11" s="2">
        <v>6</v>
      </c>
      <c r="B11" s="3" t="s">
        <v>13</v>
      </c>
      <c r="C11" s="5"/>
      <c r="D11" s="5"/>
      <c r="E11" s="5"/>
      <c r="F11" s="5"/>
      <c r="G11" s="5" t="s">
        <v>19</v>
      </c>
      <c r="H11" s="5"/>
      <c r="I11" s="5"/>
      <c r="J11" s="5" t="s">
        <v>19</v>
      </c>
      <c r="K11" s="5"/>
      <c r="L11" s="5" t="s">
        <v>19</v>
      </c>
      <c r="M11" s="5"/>
      <c r="N11" s="5"/>
      <c r="O11" s="5" t="s">
        <v>19</v>
      </c>
      <c r="P11" s="5"/>
    </row>
  </sheetData>
  <mergeCells count="15">
    <mergeCell ref="N3:N5"/>
    <mergeCell ref="O3:O5"/>
    <mergeCell ref="P3:P5"/>
    <mergeCell ref="H3:H5"/>
    <mergeCell ref="I3:I5"/>
    <mergeCell ref="J3:J5"/>
    <mergeCell ref="K3:K5"/>
    <mergeCell ref="L3:L5"/>
    <mergeCell ref="M3:M5"/>
    <mergeCell ref="G3:G5"/>
    <mergeCell ref="C3:C5"/>
    <mergeCell ref="D3:D5"/>
    <mergeCell ref="B3:B5"/>
    <mergeCell ref="E3:E5"/>
    <mergeCell ref="F3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9"/>
  <sheetViews>
    <sheetView topLeftCell="A5" zoomScale="115" zoomScaleNormal="115" workbookViewId="0">
      <selection activeCell="B8" sqref="B8"/>
    </sheetView>
  </sheetViews>
  <sheetFormatPr defaultRowHeight="14.25"/>
  <sheetData>
    <row r="2" spans="2:3" ht="15" thickBot="1"/>
    <row r="3" spans="2:3" ht="36.75" thickTop="1">
      <c r="B3" s="11" t="s">
        <v>35</v>
      </c>
      <c r="C3" s="7">
        <v>31.761786600496279</v>
      </c>
    </row>
    <row r="4" spans="2:3" ht="84">
      <c r="B4" s="12" t="s">
        <v>36</v>
      </c>
      <c r="C4" s="7">
        <v>25.392886683209262</v>
      </c>
    </row>
    <row r="5" spans="2:3" ht="84">
      <c r="B5" s="12" t="s">
        <v>37</v>
      </c>
      <c r="C5" s="7">
        <v>17.617866004962778</v>
      </c>
    </row>
    <row r="6" spans="2:3" ht="48">
      <c r="B6" s="12" t="s">
        <v>38</v>
      </c>
      <c r="C6" s="7">
        <v>7.3614557485525225</v>
      </c>
    </row>
    <row r="7" spans="2:3" ht="72">
      <c r="B7" s="12" t="s">
        <v>86</v>
      </c>
      <c r="C7" s="7">
        <v>3.3085194375516958</v>
      </c>
    </row>
    <row r="8" spans="2:3" ht="36.75" thickBot="1">
      <c r="B8" s="13" t="s">
        <v>40</v>
      </c>
      <c r="C8" s="7">
        <v>14.557485525227461</v>
      </c>
    </row>
    <row r="9" spans="2:3" ht="15" thickTop="1">
      <c r="B9" s="1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E9" sqref="E9"/>
    </sheetView>
  </sheetViews>
  <sheetFormatPr defaultRowHeight="14.25"/>
  <sheetData>
    <row r="1" spans="1:5" ht="15" thickBot="1">
      <c r="A1" t="s">
        <v>45</v>
      </c>
    </row>
    <row r="2" spans="1:5" ht="15" thickTop="1">
      <c r="B2" s="16" t="s">
        <v>14</v>
      </c>
      <c r="C2" s="18">
        <v>0.60146520146520144</v>
      </c>
    </row>
    <row r="3" spans="1:5">
      <c r="B3" s="16" t="s">
        <v>0</v>
      </c>
      <c r="C3" s="17">
        <v>0.33772893772893775</v>
      </c>
    </row>
    <row r="4" spans="1:5">
      <c r="B4" s="16" t="s">
        <v>1</v>
      </c>
      <c r="C4" s="17">
        <v>0.42197802197802198</v>
      </c>
    </row>
    <row r="5" spans="1:5">
      <c r="B5" s="16" t="s">
        <v>2</v>
      </c>
      <c r="C5" s="17">
        <v>0.12380952380952381</v>
      </c>
    </row>
    <row r="6" spans="1:5">
      <c r="B6" s="16" t="s">
        <v>3</v>
      </c>
      <c r="C6" s="17">
        <v>0.3245421245421245</v>
      </c>
    </row>
    <row r="7" spans="1:5">
      <c r="B7" s="16" t="s">
        <v>4</v>
      </c>
      <c r="C7" s="17">
        <v>0.19047619047619047</v>
      </c>
    </row>
    <row r="8" spans="1:5">
      <c r="B8" s="16" t="s">
        <v>5</v>
      </c>
      <c r="C8" s="17">
        <v>2.7838827838827841E-2</v>
      </c>
      <c r="E8">
        <f>1/5</f>
        <v>0.2</v>
      </c>
    </row>
    <row r="9" spans="1:5">
      <c r="B9" s="16" t="s">
        <v>6</v>
      </c>
      <c r="C9" s="17">
        <v>7.5457875457875453E-2</v>
      </c>
    </row>
    <row r="10" spans="1:5">
      <c r="B10" s="16" t="s">
        <v>7</v>
      </c>
      <c r="C10" s="17">
        <v>0.39853479853479856</v>
      </c>
    </row>
    <row r="11" spans="1:5">
      <c r="B11" s="16" t="s">
        <v>44</v>
      </c>
      <c r="C11" s="17">
        <v>0.1391941391941392</v>
      </c>
    </row>
    <row r="12" spans="1:5">
      <c r="B12" s="16" t="s">
        <v>43</v>
      </c>
      <c r="C12" s="17">
        <v>0.32380952380952377</v>
      </c>
    </row>
    <row r="13" spans="1:5">
      <c r="B13" s="16" t="s">
        <v>42</v>
      </c>
      <c r="C13" s="17">
        <v>0.22490842490842491</v>
      </c>
    </row>
    <row r="14" spans="1:5">
      <c r="B14" s="16" t="s">
        <v>41</v>
      </c>
      <c r="C14" s="17">
        <v>0.1648351648351648</v>
      </c>
    </row>
    <row r="15" spans="1:5" ht="15" thickBot="1">
      <c r="B15" s="16" t="s">
        <v>8</v>
      </c>
      <c r="C15" s="15">
        <v>0.28717948717948716</v>
      </c>
    </row>
    <row r="16" spans="1:5" ht="15" thickTop="1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A5" sqref="A5"/>
    </sheetView>
  </sheetViews>
  <sheetFormatPr defaultRowHeight="14.25"/>
  <cols>
    <col min="2" max="2" width="12.375" style="7" bestFit="1" customWidth="1"/>
  </cols>
  <sheetData>
    <row r="1" spans="1:2" ht="15" thickTop="1">
      <c r="A1" s="33" t="s">
        <v>80</v>
      </c>
      <c r="B1" s="7">
        <v>3.526645768025078</v>
      </c>
    </row>
    <row r="2" spans="1:2" ht="24">
      <c r="A2" s="34" t="s">
        <v>81</v>
      </c>
      <c r="B2" s="7">
        <v>11.833855799373042</v>
      </c>
    </row>
    <row r="3" spans="1:2">
      <c r="A3" s="34" t="s">
        <v>82</v>
      </c>
      <c r="B3" s="7">
        <v>21.473354231974923</v>
      </c>
    </row>
    <row r="4" spans="1:2" ht="24">
      <c r="A4" s="34" t="s">
        <v>85</v>
      </c>
      <c r="B4" s="7">
        <v>30.799373040752354</v>
      </c>
    </row>
    <row r="5" spans="1:2" ht="15" thickBot="1">
      <c r="A5" s="35" t="s">
        <v>84</v>
      </c>
      <c r="B5" s="7">
        <v>32.36677115987461</v>
      </c>
    </row>
    <row r="6" spans="1:2" ht="15" thickTop="1">
      <c r="B6" s="7">
        <f>SUM(B1:B5)</f>
        <v>100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F115"/>
  <sheetViews>
    <sheetView topLeftCell="A46" workbookViewId="0">
      <selection activeCell="B53" sqref="B53:B57"/>
    </sheetView>
  </sheetViews>
  <sheetFormatPr defaultRowHeight="14.25"/>
  <cols>
    <col min="2" max="2" width="25.5" customWidth="1"/>
    <col min="3" max="3" width="8.625" customWidth="1"/>
    <col min="4" max="4" width="11.875" customWidth="1"/>
    <col min="5" max="5" width="14.25" customWidth="1"/>
    <col min="6" max="7" width="6.375" customWidth="1"/>
    <col min="8" max="8" width="5.375" customWidth="1"/>
    <col min="10" max="10" width="6.625" customWidth="1"/>
    <col min="258" max="258" width="25.5" customWidth="1"/>
    <col min="259" max="259" width="8.625" customWidth="1"/>
    <col min="260" max="260" width="11.875" customWidth="1"/>
    <col min="261" max="261" width="14.25" customWidth="1"/>
    <col min="262" max="263" width="6.375" customWidth="1"/>
    <col min="264" max="264" width="5.375" customWidth="1"/>
    <col min="266" max="266" width="6.625" customWidth="1"/>
    <col min="514" max="514" width="25.5" customWidth="1"/>
    <col min="515" max="515" width="8.625" customWidth="1"/>
    <col min="516" max="516" width="11.875" customWidth="1"/>
    <col min="517" max="517" width="14.25" customWidth="1"/>
    <col min="518" max="519" width="6.375" customWidth="1"/>
    <col min="520" max="520" width="5.375" customWidth="1"/>
    <col min="522" max="522" width="6.625" customWidth="1"/>
    <col min="770" max="770" width="25.5" customWidth="1"/>
    <col min="771" max="771" width="8.625" customWidth="1"/>
    <col min="772" max="772" width="11.875" customWidth="1"/>
    <col min="773" max="773" width="14.25" customWidth="1"/>
    <col min="774" max="775" width="6.375" customWidth="1"/>
    <col min="776" max="776" width="5.375" customWidth="1"/>
    <col min="778" max="778" width="6.625" customWidth="1"/>
    <col min="1026" max="1026" width="25.5" customWidth="1"/>
    <col min="1027" max="1027" width="8.625" customWidth="1"/>
    <col min="1028" max="1028" width="11.875" customWidth="1"/>
    <col min="1029" max="1029" width="14.25" customWidth="1"/>
    <col min="1030" max="1031" width="6.375" customWidth="1"/>
    <col min="1032" max="1032" width="5.375" customWidth="1"/>
    <col min="1034" max="1034" width="6.625" customWidth="1"/>
    <col min="1282" max="1282" width="25.5" customWidth="1"/>
    <col min="1283" max="1283" width="8.625" customWidth="1"/>
    <col min="1284" max="1284" width="11.875" customWidth="1"/>
    <col min="1285" max="1285" width="14.25" customWidth="1"/>
    <col min="1286" max="1287" width="6.375" customWidth="1"/>
    <col min="1288" max="1288" width="5.375" customWidth="1"/>
    <col min="1290" max="1290" width="6.625" customWidth="1"/>
    <col min="1538" max="1538" width="25.5" customWidth="1"/>
    <col min="1539" max="1539" width="8.625" customWidth="1"/>
    <col min="1540" max="1540" width="11.875" customWidth="1"/>
    <col min="1541" max="1541" width="14.25" customWidth="1"/>
    <col min="1542" max="1543" width="6.375" customWidth="1"/>
    <col min="1544" max="1544" width="5.375" customWidth="1"/>
    <col min="1546" max="1546" width="6.625" customWidth="1"/>
    <col min="1794" max="1794" width="25.5" customWidth="1"/>
    <col min="1795" max="1795" width="8.625" customWidth="1"/>
    <col min="1796" max="1796" width="11.875" customWidth="1"/>
    <col min="1797" max="1797" width="14.25" customWidth="1"/>
    <col min="1798" max="1799" width="6.375" customWidth="1"/>
    <col min="1800" max="1800" width="5.375" customWidth="1"/>
    <col min="1802" max="1802" width="6.625" customWidth="1"/>
    <col min="2050" max="2050" width="25.5" customWidth="1"/>
    <col min="2051" max="2051" width="8.625" customWidth="1"/>
    <col min="2052" max="2052" width="11.875" customWidth="1"/>
    <col min="2053" max="2053" width="14.25" customWidth="1"/>
    <col min="2054" max="2055" width="6.375" customWidth="1"/>
    <col min="2056" max="2056" width="5.375" customWidth="1"/>
    <col min="2058" max="2058" width="6.625" customWidth="1"/>
    <col min="2306" max="2306" width="25.5" customWidth="1"/>
    <col min="2307" max="2307" width="8.625" customWidth="1"/>
    <col min="2308" max="2308" width="11.875" customWidth="1"/>
    <col min="2309" max="2309" width="14.25" customWidth="1"/>
    <col min="2310" max="2311" width="6.375" customWidth="1"/>
    <col min="2312" max="2312" width="5.375" customWidth="1"/>
    <col min="2314" max="2314" width="6.625" customWidth="1"/>
    <col min="2562" max="2562" width="25.5" customWidth="1"/>
    <col min="2563" max="2563" width="8.625" customWidth="1"/>
    <col min="2564" max="2564" width="11.875" customWidth="1"/>
    <col min="2565" max="2565" width="14.25" customWidth="1"/>
    <col min="2566" max="2567" width="6.375" customWidth="1"/>
    <col min="2568" max="2568" width="5.375" customWidth="1"/>
    <col min="2570" max="2570" width="6.625" customWidth="1"/>
    <col min="2818" max="2818" width="25.5" customWidth="1"/>
    <col min="2819" max="2819" width="8.625" customWidth="1"/>
    <col min="2820" max="2820" width="11.875" customWidth="1"/>
    <col min="2821" max="2821" width="14.25" customWidth="1"/>
    <col min="2822" max="2823" width="6.375" customWidth="1"/>
    <col min="2824" max="2824" width="5.375" customWidth="1"/>
    <col min="2826" max="2826" width="6.625" customWidth="1"/>
    <col min="3074" max="3074" width="25.5" customWidth="1"/>
    <col min="3075" max="3075" width="8.625" customWidth="1"/>
    <col min="3076" max="3076" width="11.875" customWidth="1"/>
    <col min="3077" max="3077" width="14.25" customWidth="1"/>
    <col min="3078" max="3079" width="6.375" customWidth="1"/>
    <col min="3080" max="3080" width="5.375" customWidth="1"/>
    <col min="3082" max="3082" width="6.625" customWidth="1"/>
    <col min="3330" max="3330" width="25.5" customWidth="1"/>
    <col min="3331" max="3331" width="8.625" customWidth="1"/>
    <col min="3332" max="3332" width="11.875" customWidth="1"/>
    <col min="3333" max="3333" width="14.25" customWidth="1"/>
    <col min="3334" max="3335" width="6.375" customWidth="1"/>
    <col min="3336" max="3336" width="5.375" customWidth="1"/>
    <col min="3338" max="3338" width="6.625" customWidth="1"/>
    <col min="3586" max="3586" width="25.5" customWidth="1"/>
    <col min="3587" max="3587" width="8.625" customWidth="1"/>
    <col min="3588" max="3588" width="11.875" customWidth="1"/>
    <col min="3589" max="3589" width="14.25" customWidth="1"/>
    <col min="3590" max="3591" width="6.375" customWidth="1"/>
    <col min="3592" max="3592" width="5.375" customWidth="1"/>
    <col min="3594" max="3594" width="6.625" customWidth="1"/>
    <col min="3842" max="3842" width="25.5" customWidth="1"/>
    <col min="3843" max="3843" width="8.625" customWidth="1"/>
    <col min="3844" max="3844" width="11.875" customWidth="1"/>
    <col min="3845" max="3845" width="14.25" customWidth="1"/>
    <col min="3846" max="3847" width="6.375" customWidth="1"/>
    <col min="3848" max="3848" width="5.375" customWidth="1"/>
    <col min="3850" max="3850" width="6.625" customWidth="1"/>
    <col min="4098" max="4098" width="25.5" customWidth="1"/>
    <col min="4099" max="4099" width="8.625" customWidth="1"/>
    <col min="4100" max="4100" width="11.875" customWidth="1"/>
    <col min="4101" max="4101" width="14.25" customWidth="1"/>
    <col min="4102" max="4103" width="6.375" customWidth="1"/>
    <col min="4104" max="4104" width="5.375" customWidth="1"/>
    <col min="4106" max="4106" width="6.625" customWidth="1"/>
    <col min="4354" max="4354" width="25.5" customWidth="1"/>
    <col min="4355" max="4355" width="8.625" customWidth="1"/>
    <col min="4356" max="4356" width="11.875" customWidth="1"/>
    <col min="4357" max="4357" width="14.25" customWidth="1"/>
    <col min="4358" max="4359" width="6.375" customWidth="1"/>
    <col min="4360" max="4360" width="5.375" customWidth="1"/>
    <col min="4362" max="4362" width="6.625" customWidth="1"/>
    <col min="4610" max="4610" width="25.5" customWidth="1"/>
    <col min="4611" max="4611" width="8.625" customWidth="1"/>
    <col min="4612" max="4612" width="11.875" customWidth="1"/>
    <col min="4613" max="4613" width="14.25" customWidth="1"/>
    <col min="4614" max="4615" width="6.375" customWidth="1"/>
    <col min="4616" max="4616" width="5.375" customWidth="1"/>
    <col min="4618" max="4618" width="6.625" customWidth="1"/>
    <col min="4866" max="4866" width="25.5" customWidth="1"/>
    <col min="4867" max="4867" width="8.625" customWidth="1"/>
    <col min="4868" max="4868" width="11.875" customWidth="1"/>
    <col min="4869" max="4869" width="14.25" customWidth="1"/>
    <col min="4870" max="4871" width="6.375" customWidth="1"/>
    <col min="4872" max="4872" width="5.375" customWidth="1"/>
    <col min="4874" max="4874" width="6.625" customWidth="1"/>
    <col min="5122" max="5122" width="25.5" customWidth="1"/>
    <col min="5123" max="5123" width="8.625" customWidth="1"/>
    <col min="5124" max="5124" width="11.875" customWidth="1"/>
    <col min="5125" max="5125" width="14.25" customWidth="1"/>
    <col min="5126" max="5127" width="6.375" customWidth="1"/>
    <col min="5128" max="5128" width="5.375" customWidth="1"/>
    <col min="5130" max="5130" width="6.625" customWidth="1"/>
    <col min="5378" max="5378" width="25.5" customWidth="1"/>
    <col min="5379" max="5379" width="8.625" customWidth="1"/>
    <col min="5380" max="5380" width="11.875" customWidth="1"/>
    <col min="5381" max="5381" width="14.25" customWidth="1"/>
    <col min="5382" max="5383" width="6.375" customWidth="1"/>
    <col min="5384" max="5384" width="5.375" customWidth="1"/>
    <col min="5386" max="5386" width="6.625" customWidth="1"/>
    <col min="5634" max="5634" width="25.5" customWidth="1"/>
    <col min="5635" max="5635" width="8.625" customWidth="1"/>
    <col min="5636" max="5636" width="11.875" customWidth="1"/>
    <col min="5637" max="5637" width="14.25" customWidth="1"/>
    <col min="5638" max="5639" width="6.375" customWidth="1"/>
    <col min="5640" max="5640" width="5.375" customWidth="1"/>
    <col min="5642" max="5642" width="6.625" customWidth="1"/>
    <col min="5890" max="5890" width="25.5" customWidth="1"/>
    <col min="5891" max="5891" width="8.625" customWidth="1"/>
    <col min="5892" max="5892" width="11.875" customWidth="1"/>
    <col min="5893" max="5893" width="14.25" customWidth="1"/>
    <col min="5894" max="5895" width="6.375" customWidth="1"/>
    <col min="5896" max="5896" width="5.375" customWidth="1"/>
    <col min="5898" max="5898" width="6.625" customWidth="1"/>
    <col min="6146" max="6146" width="25.5" customWidth="1"/>
    <col min="6147" max="6147" width="8.625" customWidth="1"/>
    <col min="6148" max="6148" width="11.875" customWidth="1"/>
    <col min="6149" max="6149" width="14.25" customWidth="1"/>
    <col min="6150" max="6151" width="6.375" customWidth="1"/>
    <col min="6152" max="6152" width="5.375" customWidth="1"/>
    <col min="6154" max="6154" width="6.625" customWidth="1"/>
    <col min="6402" max="6402" width="25.5" customWidth="1"/>
    <col min="6403" max="6403" width="8.625" customWidth="1"/>
    <col min="6404" max="6404" width="11.875" customWidth="1"/>
    <col min="6405" max="6405" width="14.25" customWidth="1"/>
    <col min="6406" max="6407" width="6.375" customWidth="1"/>
    <col min="6408" max="6408" width="5.375" customWidth="1"/>
    <col min="6410" max="6410" width="6.625" customWidth="1"/>
    <col min="6658" max="6658" width="25.5" customWidth="1"/>
    <col min="6659" max="6659" width="8.625" customWidth="1"/>
    <col min="6660" max="6660" width="11.875" customWidth="1"/>
    <col min="6661" max="6661" width="14.25" customWidth="1"/>
    <col min="6662" max="6663" width="6.375" customWidth="1"/>
    <col min="6664" max="6664" width="5.375" customWidth="1"/>
    <col min="6666" max="6666" width="6.625" customWidth="1"/>
    <col min="6914" max="6914" width="25.5" customWidth="1"/>
    <col min="6915" max="6915" width="8.625" customWidth="1"/>
    <col min="6916" max="6916" width="11.875" customWidth="1"/>
    <col min="6917" max="6917" width="14.25" customWidth="1"/>
    <col min="6918" max="6919" width="6.375" customWidth="1"/>
    <col min="6920" max="6920" width="5.375" customWidth="1"/>
    <col min="6922" max="6922" width="6.625" customWidth="1"/>
    <col min="7170" max="7170" width="25.5" customWidth="1"/>
    <col min="7171" max="7171" width="8.625" customWidth="1"/>
    <col min="7172" max="7172" width="11.875" customWidth="1"/>
    <col min="7173" max="7173" width="14.25" customWidth="1"/>
    <col min="7174" max="7175" width="6.375" customWidth="1"/>
    <col min="7176" max="7176" width="5.375" customWidth="1"/>
    <col min="7178" max="7178" width="6.625" customWidth="1"/>
    <col min="7426" max="7426" width="25.5" customWidth="1"/>
    <col min="7427" max="7427" width="8.625" customWidth="1"/>
    <col min="7428" max="7428" width="11.875" customWidth="1"/>
    <col min="7429" max="7429" width="14.25" customWidth="1"/>
    <col min="7430" max="7431" width="6.375" customWidth="1"/>
    <col min="7432" max="7432" width="5.375" customWidth="1"/>
    <col min="7434" max="7434" width="6.625" customWidth="1"/>
    <col min="7682" max="7682" width="25.5" customWidth="1"/>
    <col min="7683" max="7683" width="8.625" customWidth="1"/>
    <col min="7684" max="7684" width="11.875" customWidth="1"/>
    <col min="7685" max="7685" width="14.25" customWidth="1"/>
    <col min="7686" max="7687" width="6.375" customWidth="1"/>
    <col min="7688" max="7688" width="5.375" customWidth="1"/>
    <col min="7690" max="7690" width="6.625" customWidth="1"/>
    <col min="7938" max="7938" width="25.5" customWidth="1"/>
    <col min="7939" max="7939" width="8.625" customWidth="1"/>
    <col min="7940" max="7940" width="11.875" customWidth="1"/>
    <col min="7941" max="7941" width="14.25" customWidth="1"/>
    <col min="7942" max="7943" width="6.375" customWidth="1"/>
    <col min="7944" max="7944" width="5.375" customWidth="1"/>
    <col min="7946" max="7946" width="6.625" customWidth="1"/>
    <col min="8194" max="8194" width="25.5" customWidth="1"/>
    <col min="8195" max="8195" width="8.625" customWidth="1"/>
    <col min="8196" max="8196" width="11.875" customWidth="1"/>
    <col min="8197" max="8197" width="14.25" customWidth="1"/>
    <col min="8198" max="8199" width="6.375" customWidth="1"/>
    <col min="8200" max="8200" width="5.375" customWidth="1"/>
    <col min="8202" max="8202" width="6.625" customWidth="1"/>
    <col min="8450" max="8450" width="25.5" customWidth="1"/>
    <col min="8451" max="8451" width="8.625" customWidth="1"/>
    <col min="8452" max="8452" width="11.875" customWidth="1"/>
    <col min="8453" max="8453" width="14.25" customWidth="1"/>
    <col min="8454" max="8455" width="6.375" customWidth="1"/>
    <col min="8456" max="8456" width="5.375" customWidth="1"/>
    <col min="8458" max="8458" width="6.625" customWidth="1"/>
    <col min="8706" max="8706" width="25.5" customWidth="1"/>
    <col min="8707" max="8707" width="8.625" customWidth="1"/>
    <col min="8708" max="8708" width="11.875" customWidth="1"/>
    <col min="8709" max="8709" width="14.25" customWidth="1"/>
    <col min="8710" max="8711" width="6.375" customWidth="1"/>
    <col min="8712" max="8712" width="5.375" customWidth="1"/>
    <col min="8714" max="8714" width="6.625" customWidth="1"/>
    <col min="8962" max="8962" width="25.5" customWidth="1"/>
    <col min="8963" max="8963" width="8.625" customWidth="1"/>
    <col min="8964" max="8964" width="11.875" customWidth="1"/>
    <col min="8965" max="8965" width="14.25" customWidth="1"/>
    <col min="8966" max="8967" width="6.375" customWidth="1"/>
    <col min="8968" max="8968" width="5.375" customWidth="1"/>
    <col min="8970" max="8970" width="6.625" customWidth="1"/>
    <col min="9218" max="9218" width="25.5" customWidth="1"/>
    <col min="9219" max="9219" width="8.625" customWidth="1"/>
    <col min="9220" max="9220" width="11.875" customWidth="1"/>
    <col min="9221" max="9221" width="14.25" customWidth="1"/>
    <col min="9222" max="9223" width="6.375" customWidth="1"/>
    <col min="9224" max="9224" width="5.375" customWidth="1"/>
    <col min="9226" max="9226" width="6.625" customWidth="1"/>
    <col min="9474" max="9474" width="25.5" customWidth="1"/>
    <col min="9475" max="9475" width="8.625" customWidth="1"/>
    <col min="9476" max="9476" width="11.875" customWidth="1"/>
    <col min="9477" max="9477" width="14.25" customWidth="1"/>
    <col min="9478" max="9479" width="6.375" customWidth="1"/>
    <col min="9480" max="9480" width="5.375" customWidth="1"/>
    <col min="9482" max="9482" width="6.625" customWidth="1"/>
    <col min="9730" max="9730" width="25.5" customWidth="1"/>
    <col min="9731" max="9731" width="8.625" customWidth="1"/>
    <col min="9732" max="9732" width="11.875" customWidth="1"/>
    <col min="9733" max="9733" width="14.25" customWidth="1"/>
    <col min="9734" max="9735" width="6.375" customWidth="1"/>
    <col min="9736" max="9736" width="5.375" customWidth="1"/>
    <col min="9738" max="9738" width="6.625" customWidth="1"/>
    <col min="9986" max="9986" width="25.5" customWidth="1"/>
    <col min="9987" max="9987" width="8.625" customWidth="1"/>
    <col min="9988" max="9988" width="11.875" customWidth="1"/>
    <col min="9989" max="9989" width="14.25" customWidth="1"/>
    <col min="9990" max="9991" width="6.375" customWidth="1"/>
    <col min="9992" max="9992" width="5.375" customWidth="1"/>
    <col min="9994" max="9994" width="6.625" customWidth="1"/>
    <col min="10242" max="10242" width="25.5" customWidth="1"/>
    <col min="10243" max="10243" width="8.625" customWidth="1"/>
    <col min="10244" max="10244" width="11.875" customWidth="1"/>
    <col min="10245" max="10245" width="14.25" customWidth="1"/>
    <col min="10246" max="10247" width="6.375" customWidth="1"/>
    <col min="10248" max="10248" width="5.375" customWidth="1"/>
    <col min="10250" max="10250" width="6.625" customWidth="1"/>
    <col min="10498" max="10498" width="25.5" customWidth="1"/>
    <col min="10499" max="10499" width="8.625" customWidth="1"/>
    <col min="10500" max="10500" width="11.875" customWidth="1"/>
    <col min="10501" max="10501" width="14.25" customWidth="1"/>
    <col min="10502" max="10503" width="6.375" customWidth="1"/>
    <col min="10504" max="10504" width="5.375" customWidth="1"/>
    <col min="10506" max="10506" width="6.625" customWidth="1"/>
    <col min="10754" max="10754" width="25.5" customWidth="1"/>
    <col min="10755" max="10755" width="8.625" customWidth="1"/>
    <col min="10756" max="10756" width="11.875" customWidth="1"/>
    <col min="10757" max="10757" width="14.25" customWidth="1"/>
    <col min="10758" max="10759" width="6.375" customWidth="1"/>
    <col min="10760" max="10760" width="5.375" customWidth="1"/>
    <col min="10762" max="10762" width="6.625" customWidth="1"/>
    <col min="11010" max="11010" width="25.5" customWidth="1"/>
    <col min="11011" max="11011" width="8.625" customWidth="1"/>
    <col min="11012" max="11012" width="11.875" customWidth="1"/>
    <col min="11013" max="11013" width="14.25" customWidth="1"/>
    <col min="11014" max="11015" width="6.375" customWidth="1"/>
    <col min="11016" max="11016" width="5.375" customWidth="1"/>
    <col min="11018" max="11018" width="6.625" customWidth="1"/>
    <col min="11266" max="11266" width="25.5" customWidth="1"/>
    <col min="11267" max="11267" width="8.625" customWidth="1"/>
    <col min="11268" max="11268" width="11.875" customWidth="1"/>
    <col min="11269" max="11269" width="14.25" customWidth="1"/>
    <col min="11270" max="11271" width="6.375" customWidth="1"/>
    <col min="11272" max="11272" width="5.375" customWidth="1"/>
    <col min="11274" max="11274" width="6.625" customWidth="1"/>
    <col min="11522" max="11522" width="25.5" customWidth="1"/>
    <col min="11523" max="11523" width="8.625" customWidth="1"/>
    <col min="11524" max="11524" width="11.875" customWidth="1"/>
    <col min="11525" max="11525" width="14.25" customWidth="1"/>
    <col min="11526" max="11527" width="6.375" customWidth="1"/>
    <col min="11528" max="11528" width="5.375" customWidth="1"/>
    <col min="11530" max="11530" width="6.625" customWidth="1"/>
    <col min="11778" max="11778" width="25.5" customWidth="1"/>
    <col min="11779" max="11779" width="8.625" customWidth="1"/>
    <col min="11780" max="11780" width="11.875" customWidth="1"/>
    <col min="11781" max="11781" width="14.25" customWidth="1"/>
    <col min="11782" max="11783" width="6.375" customWidth="1"/>
    <col min="11784" max="11784" width="5.375" customWidth="1"/>
    <col min="11786" max="11786" width="6.625" customWidth="1"/>
    <col min="12034" max="12034" width="25.5" customWidth="1"/>
    <col min="12035" max="12035" width="8.625" customWidth="1"/>
    <col min="12036" max="12036" width="11.875" customWidth="1"/>
    <col min="12037" max="12037" width="14.25" customWidth="1"/>
    <col min="12038" max="12039" width="6.375" customWidth="1"/>
    <col min="12040" max="12040" width="5.375" customWidth="1"/>
    <col min="12042" max="12042" width="6.625" customWidth="1"/>
    <col min="12290" max="12290" width="25.5" customWidth="1"/>
    <col min="12291" max="12291" width="8.625" customWidth="1"/>
    <col min="12292" max="12292" width="11.875" customWidth="1"/>
    <col min="12293" max="12293" width="14.25" customWidth="1"/>
    <col min="12294" max="12295" width="6.375" customWidth="1"/>
    <col min="12296" max="12296" width="5.375" customWidth="1"/>
    <col min="12298" max="12298" width="6.625" customWidth="1"/>
    <col min="12546" max="12546" width="25.5" customWidth="1"/>
    <col min="12547" max="12547" width="8.625" customWidth="1"/>
    <col min="12548" max="12548" width="11.875" customWidth="1"/>
    <col min="12549" max="12549" width="14.25" customWidth="1"/>
    <col min="12550" max="12551" width="6.375" customWidth="1"/>
    <col min="12552" max="12552" width="5.375" customWidth="1"/>
    <col min="12554" max="12554" width="6.625" customWidth="1"/>
    <col min="12802" max="12802" width="25.5" customWidth="1"/>
    <col min="12803" max="12803" width="8.625" customWidth="1"/>
    <col min="12804" max="12804" width="11.875" customWidth="1"/>
    <col min="12805" max="12805" width="14.25" customWidth="1"/>
    <col min="12806" max="12807" width="6.375" customWidth="1"/>
    <col min="12808" max="12808" width="5.375" customWidth="1"/>
    <col min="12810" max="12810" width="6.625" customWidth="1"/>
    <col min="13058" max="13058" width="25.5" customWidth="1"/>
    <col min="13059" max="13059" width="8.625" customWidth="1"/>
    <col min="13060" max="13060" width="11.875" customWidth="1"/>
    <col min="13061" max="13061" width="14.25" customWidth="1"/>
    <col min="13062" max="13063" width="6.375" customWidth="1"/>
    <col min="13064" max="13064" width="5.375" customWidth="1"/>
    <col min="13066" max="13066" width="6.625" customWidth="1"/>
    <col min="13314" max="13314" width="25.5" customWidth="1"/>
    <col min="13315" max="13315" width="8.625" customWidth="1"/>
    <col min="13316" max="13316" width="11.875" customWidth="1"/>
    <col min="13317" max="13317" width="14.25" customWidth="1"/>
    <col min="13318" max="13319" width="6.375" customWidth="1"/>
    <col min="13320" max="13320" width="5.375" customWidth="1"/>
    <col min="13322" max="13322" width="6.625" customWidth="1"/>
    <col min="13570" max="13570" width="25.5" customWidth="1"/>
    <col min="13571" max="13571" width="8.625" customWidth="1"/>
    <col min="13572" max="13572" width="11.875" customWidth="1"/>
    <col min="13573" max="13573" width="14.25" customWidth="1"/>
    <col min="13574" max="13575" width="6.375" customWidth="1"/>
    <col min="13576" max="13576" width="5.375" customWidth="1"/>
    <col min="13578" max="13578" width="6.625" customWidth="1"/>
    <col min="13826" max="13826" width="25.5" customWidth="1"/>
    <col min="13827" max="13827" width="8.625" customWidth="1"/>
    <col min="13828" max="13828" width="11.875" customWidth="1"/>
    <col min="13829" max="13829" width="14.25" customWidth="1"/>
    <col min="13830" max="13831" width="6.375" customWidth="1"/>
    <col min="13832" max="13832" width="5.375" customWidth="1"/>
    <col min="13834" max="13834" width="6.625" customWidth="1"/>
    <col min="14082" max="14082" width="25.5" customWidth="1"/>
    <col min="14083" max="14083" width="8.625" customWidth="1"/>
    <col min="14084" max="14084" width="11.875" customWidth="1"/>
    <col min="14085" max="14085" width="14.25" customWidth="1"/>
    <col min="14086" max="14087" width="6.375" customWidth="1"/>
    <col min="14088" max="14088" width="5.375" customWidth="1"/>
    <col min="14090" max="14090" width="6.625" customWidth="1"/>
    <col min="14338" max="14338" width="25.5" customWidth="1"/>
    <col min="14339" max="14339" width="8.625" customWidth="1"/>
    <col min="14340" max="14340" width="11.875" customWidth="1"/>
    <col min="14341" max="14341" width="14.25" customWidth="1"/>
    <col min="14342" max="14343" width="6.375" customWidth="1"/>
    <col min="14344" max="14344" width="5.375" customWidth="1"/>
    <col min="14346" max="14346" width="6.625" customWidth="1"/>
    <col min="14594" max="14594" width="25.5" customWidth="1"/>
    <col min="14595" max="14595" width="8.625" customWidth="1"/>
    <col min="14596" max="14596" width="11.875" customWidth="1"/>
    <col min="14597" max="14597" width="14.25" customWidth="1"/>
    <col min="14598" max="14599" width="6.375" customWidth="1"/>
    <col min="14600" max="14600" width="5.375" customWidth="1"/>
    <col min="14602" max="14602" width="6.625" customWidth="1"/>
    <col min="14850" max="14850" width="25.5" customWidth="1"/>
    <col min="14851" max="14851" width="8.625" customWidth="1"/>
    <col min="14852" max="14852" width="11.875" customWidth="1"/>
    <col min="14853" max="14853" width="14.25" customWidth="1"/>
    <col min="14854" max="14855" width="6.375" customWidth="1"/>
    <col min="14856" max="14856" width="5.375" customWidth="1"/>
    <col min="14858" max="14858" width="6.625" customWidth="1"/>
    <col min="15106" max="15106" width="25.5" customWidth="1"/>
    <col min="15107" max="15107" width="8.625" customWidth="1"/>
    <col min="15108" max="15108" width="11.875" customWidth="1"/>
    <col min="15109" max="15109" width="14.25" customWidth="1"/>
    <col min="15110" max="15111" width="6.375" customWidth="1"/>
    <col min="15112" max="15112" width="5.375" customWidth="1"/>
    <col min="15114" max="15114" width="6.625" customWidth="1"/>
    <col min="15362" max="15362" width="25.5" customWidth="1"/>
    <col min="15363" max="15363" width="8.625" customWidth="1"/>
    <col min="15364" max="15364" width="11.875" customWidth="1"/>
    <col min="15365" max="15365" width="14.25" customWidth="1"/>
    <col min="15366" max="15367" width="6.375" customWidth="1"/>
    <col min="15368" max="15368" width="5.375" customWidth="1"/>
    <col min="15370" max="15370" width="6.625" customWidth="1"/>
    <col min="15618" max="15618" width="25.5" customWidth="1"/>
    <col min="15619" max="15619" width="8.625" customWidth="1"/>
    <col min="15620" max="15620" width="11.875" customWidth="1"/>
    <col min="15621" max="15621" width="14.25" customWidth="1"/>
    <col min="15622" max="15623" width="6.375" customWidth="1"/>
    <col min="15624" max="15624" width="5.375" customWidth="1"/>
    <col min="15626" max="15626" width="6.625" customWidth="1"/>
    <col min="15874" max="15874" width="25.5" customWidth="1"/>
    <col min="15875" max="15875" width="8.625" customWidth="1"/>
    <col min="15876" max="15876" width="11.875" customWidth="1"/>
    <col min="15877" max="15877" width="14.25" customWidth="1"/>
    <col min="15878" max="15879" width="6.375" customWidth="1"/>
    <col min="15880" max="15880" width="5.375" customWidth="1"/>
    <col min="15882" max="15882" width="6.625" customWidth="1"/>
    <col min="16130" max="16130" width="25.5" customWidth="1"/>
    <col min="16131" max="16131" width="8.625" customWidth="1"/>
    <col min="16132" max="16132" width="11.875" customWidth="1"/>
    <col min="16133" max="16133" width="14.25" customWidth="1"/>
    <col min="16134" max="16135" width="6.375" customWidth="1"/>
    <col min="16136" max="16136" width="5.375" customWidth="1"/>
    <col min="16138" max="16138" width="6.625" customWidth="1"/>
  </cols>
  <sheetData>
    <row r="1" spans="1:58" ht="15" customHeight="1" thickTop="1">
      <c r="A1" s="56" t="s">
        <v>46</v>
      </c>
      <c r="B1" s="57"/>
      <c r="C1" t="s">
        <v>47</v>
      </c>
      <c r="BA1" s="19"/>
    </row>
    <row r="2" spans="1:58">
      <c r="A2" s="58"/>
      <c r="B2" s="59"/>
      <c r="C2" t="s">
        <v>26</v>
      </c>
      <c r="M2" t="s">
        <v>27</v>
      </c>
      <c r="W2" t="s">
        <v>28</v>
      </c>
      <c r="AG2" t="s">
        <v>29</v>
      </c>
      <c r="AQ2" t="s">
        <v>30</v>
      </c>
      <c r="BA2" s="19"/>
    </row>
    <row r="3" spans="1:58">
      <c r="A3" s="58"/>
      <c r="B3" s="59"/>
      <c r="C3" t="s">
        <v>32</v>
      </c>
      <c r="M3" t="s">
        <v>32</v>
      </c>
      <c r="W3" t="s">
        <v>32</v>
      </c>
      <c r="AG3" t="s">
        <v>32</v>
      </c>
      <c r="AQ3" t="s">
        <v>32</v>
      </c>
      <c r="BA3" s="19"/>
    </row>
    <row r="4" spans="1:58" ht="14.25" customHeight="1">
      <c r="A4" s="58"/>
      <c r="B4" s="59"/>
      <c r="C4" t="s">
        <v>33</v>
      </c>
      <c r="H4" t="s">
        <v>34</v>
      </c>
      <c r="M4" t="s">
        <v>33</v>
      </c>
      <c r="R4" t="s">
        <v>34</v>
      </c>
      <c r="W4" t="s">
        <v>33</v>
      </c>
      <c r="AB4" t="s">
        <v>34</v>
      </c>
      <c r="AG4" t="s">
        <v>33</v>
      </c>
      <c r="AL4" t="s">
        <v>34</v>
      </c>
      <c r="AQ4" t="s">
        <v>33</v>
      </c>
      <c r="AV4" t="s">
        <v>34</v>
      </c>
      <c r="BA4" s="19"/>
    </row>
    <row r="5" spans="1:58" ht="14.25" customHeight="1">
      <c r="A5" s="58"/>
      <c r="B5" s="59"/>
      <c r="C5" t="s">
        <v>48</v>
      </c>
      <c r="H5" t="s">
        <v>48</v>
      </c>
      <c r="M5" t="s">
        <v>48</v>
      </c>
      <c r="R5" t="s">
        <v>48</v>
      </c>
      <c r="W5" t="s">
        <v>48</v>
      </c>
      <c r="AB5" t="s">
        <v>48</v>
      </c>
      <c r="AG5" t="s">
        <v>48</v>
      </c>
      <c r="AL5" t="s">
        <v>48</v>
      </c>
      <c r="AQ5" t="s">
        <v>48</v>
      </c>
      <c r="AV5" t="s">
        <v>48</v>
      </c>
      <c r="BA5" s="19"/>
    </row>
    <row r="6" spans="1:58" ht="14.25" customHeight="1">
      <c r="A6" s="58"/>
      <c r="B6" s="59"/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  <c r="M6" t="s">
        <v>49</v>
      </c>
      <c r="N6" t="s">
        <v>50</v>
      </c>
      <c r="O6" t="s">
        <v>51</v>
      </c>
      <c r="P6" t="s">
        <v>52</v>
      </c>
      <c r="Q6" t="s">
        <v>53</v>
      </c>
      <c r="R6" t="s">
        <v>49</v>
      </c>
      <c r="S6" t="s">
        <v>50</v>
      </c>
      <c r="T6" t="s">
        <v>51</v>
      </c>
      <c r="U6" t="s">
        <v>52</v>
      </c>
      <c r="V6" t="s">
        <v>53</v>
      </c>
      <c r="W6" t="s">
        <v>49</v>
      </c>
      <c r="X6" t="s">
        <v>50</v>
      </c>
      <c r="Y6" t="s">
        <v>51</v>
      </c>
      <c r="Z6" t="s">
        <v>52</v>
      </c>
      <c r="AA6" t="s">
        <v>53</v>
      </c>
      <c r="AB6" t="s">
        <v>49</v>
      </c>
      <c r="AC6" t="s">
        <v>50</v>
      </c>
      <c r="AD6" t="s">
        <v>51</v>
      </c>
      <c r="AE6" t="s">
        <v>52</v>
      </c>
      <c r="AF6" t="s">
        <v>53</v>
      </c>
      <c r="AG6" t="s">
        <v>49</v>
      </c>
      <c r="AH6" t="s">
        <v>50</v>
      </c>
      <c r="AI6" t="s">
        <v>51</v>
      </c>
      <c r="AJ6" t="s">
        <v>52</v>
      </c>
      <c r="AK6" t="s">
        <v>53</v>
      </c>
      <c r="AL6" s="20" t="s">
        <v>49</v>
      </c>
      <c r="AM6" s="20" t="s">
        <v>50</v>
      </c>
      <c r="AN6" s="20" t="s">
        <v>51</v>
      </c>
      <c r="AO6" s="20" t="s">
        <v>52</v>
      </c>
      <c r="AP6" s="20" t="s">
        <v>53</v>
      </c>
      <c r="AQ6" s="20" t="s">
        <v>49</v>
      </c>
      <c r="AR6" s="20" t="s">
        <v>50</v>
      </c>
      <c r="AS6" s="20" t="s">
        <v>51</v>
      </c>
      <c r="AT6" s="20" t="s">
        <v>52</v>
      </c>
      <c r="AU6" s="20" t="s">
        <v>53</v>
      </c>
      <c r="AV6" s="20" t="s">
        <v>49</v>
      </c>
      <c r="AW6" s="20" t="s">
        <v>50</v>
      </c>
      <c r="AX6" s="20" t="s">
        <v>51</v>
      </c>
      <c r="AY6" s="20" t="s">
        <v>52</v>
      </c>
      <c r="AZ6" s="20" t="s">
        <v>53</v>
      </c>
      <c r="BA6" s="19"/>
    </row>
    <row r="7" spans="1:58" ht="24.75" thickBot="1">
      <c r="A7" s="60"/>
      <c r="B7" s="61"/>
      <c r="C7" s="21" t="s">
        <v>54</v>
      </c>
      <c r="D7" s="22" t="s">
        <v>54</v>
      </c>
      <c r="E7" s="22" t="s">
        <v>54</v>
      </c>
      <c r="F7" s="22" t="s">
        <v>54</v>
      </c>
      <c r="G7" s="22" t="s">
        <v>54</v>
      </c>
      <c r="H7" s="22" t="s">
        <v>54</v>
      </c>
      <c r="I7" s="22" t="s">
        <v>54</v>
      </c>
      <c r="J7" s="22" t="s">
        <v>54</v>
      </c>
      <c r="K7" s="22" t="s">
        <v>54</v>
      </c>
      <c r="L7" s="22" t="s">
        <v>54</v>
      </c>
      <c r="M7" s="22" t="s">
        <v>54</v>
      </c>
      <c r="N7" s="22" t="s">
        <v>54</v>
      </c>
      <c r="O7" s="22" t="s">
        <v>54</v>
      </c>
      <c r="P7" s="22" t="s">
        <v>54</v>
      </c>
      <c r="Q7" s="22" t="s">
        <v>54</v>
      </c>
      <c r="R7" s="22" t="s">
        <v>54</v>
      </c>
      <c r="S7" s="22" t="s">
        <v>54</v>
      </c>
      <c r="T7" s="22" t="s">
        <v>54</v>
      </c>
      <c r="U7" s="22" t="s">
        <v>54</v>
      </c>
      <c r="V7" s="22" t="s">
        <v>54</v>
      </c>
      <c r="W7" s="22" t="s">
        <v>54</v>
      </c>
      <c r="X7" s="22" t="s">
        <v>54</v>
      </c>
      <c r="Y7" s="22" t="s">
        <v>54</v>
      </c>
      <c r="Z7" s="22" t="s">
        <v>54</v>
      </c>
      <c r="AA7" s="22" t="s">
        <v>54</v>
      </c>
      <c r="AB7" s="22" t="s">
        <v>54</v>
      </c>
      <c r="AC7" s="22" t="s">
        <v>54</v>
      </c>
      <c r="AD7" s="22" t="s">
        <v>54</v>
      </c>
      <c r="AE7" s="22" t="s">
        <v>54</v>
      </c>
      <c r="AF7" s="22" t="s">
        <v>54</v>
      </c>
      <c r="AG7" s="22" t="s">
        <v>54</v>
      </c>
      <c r="AH7" s="22" t="s">
        <v>54</v>
      </c>
      <c r="AI7" s="22" t="s">
        <v>54</v>
      </c>
      <c r="AJ7" s="22" t="s">
        <v>54</v>
      </c>
      <c r="AK7" s="22" t="s">
        <v>54</v>
      </c>
      <c r="AL7" s="22" t="s">
        <v>54</v>
      </c>
      <c r="AM7" s="22" t="s">
        <v>54</v>
      </c>
      <c r="AN7" s="22" t="s">
        <v>54</v>
      </c>
      <c r="AO7" s="22" t="s">
        <v>54</v>
      </c>
      <c r="AP7" s="22" t="s">
        <v>54</v>
      </c>
      <c r="AQ7" s="22" t="s">
        <v>54</v>
      </c>
      <c r="AR7" s="22" t="s">
        <v>54</v>
      </c>
      <c r="AS7" s="22" t="s">
        <v>54</v>
      </c>
      <c r="AT7" s="22" t="s">
        <v>54</v>
      </c>
      <c r="AU7" s="22" t="s">
        <v>54</v>
      </c>
      <c r="AV7" s="22" t="s">
        <v>54</v>
      </c>
      <c r="AW7" s="22" t="s">
        <v>54</v>
      </c>
      <c r="AX7" s="22" t="s">
        <v>54</v>
      </c>
      <c r="AY7" s="22" t="s">
        <v>54</v>
      </c>
      <c r="AZ7" s="22" t="s">
        <v>54</v>
      </c>
      <c r="BA7" s="19"/>
    </row>
    <row r="8" spans="1:58" ht="15" thickTop="1">
      <c r="A8" s="62" t="s">
        <v>55</v>
      </c>
      <c r="B8" s="23" t="s">
        <v>35</v>
      </c>
      <c r="C8" s="24">
        <v>1</v>
      </c>
      <c r="D8" s="25">
        <v>2</v>
      </c>
      <c r="E8" s="25">
        <v>8</v>
      </c>
      <c r="F8" s="25">
        <v>2</v>
      </c>
      <c r="G8" s="25">
        <v>2</v>
      </c>
      <c r="H8" s="25">
        <v>1</v>
      </c>
      <c r="I8" s="25">
        <v>3</v>
      </c>
      <c r="J8" s="25">
        <v>12</v>
      </c>
      <c r="K8" s="25">
        <v>22</v>
      </c>
      <c r="L8" s="25">
        <v>18</v>
      </c>
      <c r="M8" s="25">
        <v>0</v>
      </c>
      <c r="N8" s="25">
        <v>1</v>
      </c>
      <c r="O8" s="25">
        <v>7</v>
      </c>
      <c r="P8" s="25">
        <v>7</v>
      </c>
      <c r="Q8" s="25">
        <v>1</v>
      </c>
      <c r="R8" s="25">
        <v>2</v>
      </c>
      <c r="S8" s="25">
        <v>12</v>
      </c>
      <c r="T8" s="25">
        <v>23</v>
      </c>
      <c r="U8" s="25">
        <v>48</v>
      </c>
      <c r="V8" s="25">
        <v>45</v>
      </c>
      <c r="W8" s="25">
        <v>0</v>
      </c>
      <c r="X8" s="25">
        <v>3</v>
      </c>
      <c r="Y8" s="25">
        <v>3</v>
      </c>
      <c r="Z8" s="25">
        <v>2</v>
      </c>
      <c r="AA8" s="25">
        <v>6</v>
      </c>
      <c r="AB8" s="25">
        <v>2</v>
      </c>
      <c r="AC8" s="25">
        <v>3</v>
      </c>
      <c r="AD8" s="25">
        <v>12</v>
      </c>
      <c r="AE8" s="25">
        <v>23</v>
      </c>
      <c r="AF8" s="25">
        <v>25</v>
      </c>
      <c r="AG8" s="25">
        <v>0</v>
      </c>
      <c r="AH8" s="25">
        <v>1</v>
      </c>
      <c r="AI8" s="25">
        <v>2</v>
      </c>
      <c r="AJ8" s="25">
        <v>4</v>
      </c>
      <c r="AK8" s="25">
        <v>4</v>
      </c>
      <c r="AL8" s="25">
        <v>3</v>
      </c>
      <c r="AM8" s="25">
        <v>4</v>
      </c>
      <c r="AN8" s="25">
        <v>7</v>
      </c>
      <c r="AO8" s="25">
        <v>17</v>
      </c>
      <c r="AP8" s="25">
        <v>23</v>
      </c>
      <c r="AQ8" s="25">
        <v>0</v>
      </c>
      <c r="AR8" s="25">
        <v>0</v>
      </c>
      <c r="AS8" s="25">
        <v>1</v>
      </c>
      <c r="AT8" s="25">
        <v>1</v>
      </c>
      <c r="AU8" s="25">
        <v>0</v>
      </c>
      <c r="AV8" s="25">
        <v>0</v>
      </c>
      <c r="AW8" s="25">
        <v>3</v>
      </c>
      <c r="AX8" s="25">
        <v>8</v>
      </c>
      <c r="AY8" s="25">
        <v>3</v>
      </c>
      <c r="AZ8" s="25">
        <v>7</v>
      </c>
      <c r="BA8" s="26">
        <f t="shared" ref="BA8:BE13" si="0">C8+H8+M8+R8+W8+AB8+AG8+AL8+AQ8+AV8</f>
        <v>9</v>
      </c>
      <c r="BB8" s="26">
        <f t="shared" si="0"/>
        <v>32</v>
      </c>
      <c r="BC8" s="26">
        <f t="shared" si="0"/>
        <v>83</v>
      </c>
      <c r="BD8" s="26">
        <f t="shared" si="0"/>
        <v>129</v>
      </c>
      <c r="BE8" s="26">
        <f t="shared" si="0"/>
        <v>131</v>
      </c>
      <c r="BF8" s="26"/>
    </row>
    <row r="9" spans="1:58" ht="24">
      <c r="A9" s="63"/>
      <c r="B9" s="27" t="s">
        <v>36</v>
      </c>
      <c r="C9" s="28">
        <v>9</v>
      </c>
      <c r="D9" s="29">
        <v>10</v>
      </c>
      <c r="E9" s="29">
        <v>17</v>
      </c>
      <c r="F9" s="29">
        <v>13</v>
      </c>
      <c r="G9" s="29">
        <v>15</v>
      </c>
      <c r="H9" s="29">
        <v>0</v>
      </c>
      <c r="I9" s="29">
        <v>4</v>
      </c>
      <c r="J9" s="29">
        <v>2</v>
      </c>
      <c r="K9" s="29">
        <v>5</v>
      </c>
      <c r="L9" s="29">
        <v>3</v>
      </c>
      <c r="M9" s="29">
        <v>1</v>
      </c>
      <c r="N9" s="29">
        <v>12</v>
      </c>
      <c r="O9" s="29">
        <v>18</v>
      </c>
      <c r="P9" s="29">
        <v>28</v>
      </c>
      <c r="Q9" s="29">
        <v>23</v>
      </c>
      <c r="R9" s="29">
        <v>0</v>
      </c>
      <c r="S9" s="29">
        <v>4</v>
      </c>
      <c r="T9" s="29">
        <v>4</v>
      </c>
      <c r="U9" s="29">
        <v>3</v>
      </c>
      <c r="V9" s="29">
        <v>12</v>
      </c>
      <c r="W9" s="29">
        <v>0</v>
      </c>
      <c r="X9" s="29">
        <v>5</v>
      </c>
      <c r="Y9" s="29">
        <v>15</v>
      </c>
      <c r="Z9" s="29">
        <v>20</v>
      </c>
      <c r="AA9" s="29">
        <v>13</v>
      </c>
      <c r="AB9" s="29">
        <v>0</v>
      </c>
      <c r="AC9" s="29">
        <v>0</v>
      </c>
      <c r="AD9" s="29">
        <v>2</v>
      </c>
      <c r="AE9" s="29">
        <v>7</v>
      </c>
      <c r="AF9" s="29">
        <v>7</v>
      </c>
      <c r="AG9" s="29">
        <v>1</v>
      </c>
      <c r="AH9" s="29">
        <v>2</v>
      </c>
      <c r="AI9" s="29">
        <v>4</v>
      </c>
      <c r="AJ9" s="29">
        <v>13</v>
      </c>
      <c r="AK9" s="29">
        <v>12</v>
      </c>
      <c r="AL9" s="29">
        <v>0</v>
      </c>
      <c r="AM9" s="29">
        <v>1</v>
      </c>
      <c r="AN9" s="29">
        <v>1</v>
      </c>
      <c r="AO9" s="29">
        <v>8</v>
      </c>
      <c r="AP9" s="29">
        <v>7</v>
      </c>
      <c r="AQ9" s="29">
        <v>0</v>
      </c>
      <c r="AR9" s="29">
        <v>0</v>
      </c>
      <c r="AS9" s="29">
        <v>1</v>
      </c>
      <c r="AT9" s="29">
        <v>2</v>
      </c>
      <c r="AU9" s="29">
        <v>1</v>
      </c>
      <c r="AV9" s="29">
        <v>0</v>
      </c>
      <c r="AW9" s="29">
        <v>0</v>
      </c>
      <c r="AX9" s="29">
        <v>0</v>
      </c>
      <c r="AY9" s="29">
        <v>0</v>
      </c>
      <c r="AZ9" s="29">
        <v>2</v>
      </c>
      <c r="BA9" s="26">
        <f t="shared" si="0"/>
        <v>11</v>
      </c>
      <c r="BB9" s="26">
        <f t="shared" si="0"/>
        <v>38</v>
      </c>
      <c r="BC9" s="26">
        <f t="shared" si="0"/>
        <v>64</v>
      </c>
      <c r="BD9" s="26">
        <f t="shared" si="0"/>
        <v>99</v>
      </c>
      <c r="BE9" s="26">
        <f t="shared" si="0"/>
        <v>95</v>
      </c>
    </row>
    <row r="10" spans="1:58" ht="24">
      <c r="A10" s="63"/>
      <c r="B10" s="27" t="s">
        <v>37</v>
      </c>
      <c r="C10" s="28">
        <v>0</v>
      </c>
      <c r="D10" s="29">
        <v>6</v>
      </c>
      <c r="E10" s="29">
        <v>8</v>
      </c>
      <c r="F10" s="29">
        <v>6</v>
      </c>
      <c r="G10" s="29">
        <v>7</v>
      </c>
      <c r="H10" s="29">
        <v>4</v>
      </c>
      <c r="I10" s="29">
        <v>4</v>
      </c>
      <c r="J10" s="29">
        <v>2</v>
      </c>
      <c r="K10" s="29">
        <v>1</v>
      </c>
      <c r="L10" s="29">
        <v>5</v>
      </c>
      <c r="M10" s="29">
        <v>1</v>
      </c>
      <c r="N10" s="29">
        <v>7</v>
      </c>
      <c r="O10" s="29">
        <v>9</v>
      </c>
      <c r="P10" s="29">
        <v>11</v>
      </c>
      <c r="Q10" s="29">
        <v>20</v>
      </c>
      <c r="R10" s="29">
        <v>1</v>
      </c>
      <c r="S10" s="29">
        <v>1</v>
      </c>
      <c r="T10" s="29">
        <v>3</v>
      </c>
      <c r="U10" s="29">
        <v>3</v>
      </c>
      <c r="V10" s="29">
        <v>6</v>
      </c>
      <c r="W10" s="29">
        <v>1</v>
      </c>
      <c r="X10" s="29">
        <v>7</v>
      </c>
      <c r="Y10" s="29">
        <v>6</v>
      </c>
      <c r="Z10" s="29">
        <v>18</v>
      </c>
      <c r="AA10" s="29">
        <v>16</v>
      </c>
      <c r="AB10" s="29">
        <v>0</v>
      </c>
      <c r="AC10" s="29">
        <v>1</v>
      </c>
      <c r="AD10" s="29">
        <v>2</v>
      </c>
      <c r="AE10" s="29">
        <v>1</v>
      </c>
      <c r="AF10" s="29">
        <v>9</v>
      </c>
      <c r="AG10" s="29">
        <v>0</v>
      </c>
      <c r="AH10" s="29">
        <v>0</v>
      </c>
      <c r="AI10" s="29">
        <v>2</v>
      </c>
      <c r="AJ10" s="29">
        <v>13</v>
      </c>
      <c r="AK10" s="29">
        <v>23</v>
      </c>
      <c r="AL10" s="29">
        <v>0</v>
      </c>
      <c r="AM10" s="29">
        <v>1</v>
      </c>
      <c r="AN10" s="29">
        <v>0</v>
      </c>
      <c r="AO10" s="29">
        <v>0</v>
      </c>
      <c r="AP10" s="29">
        <v>3</v>
      </c>
      <c r="AQ10" s="29">
        <v>0</v>
      </c>
      <c r="AR10" s="29">
        <v>0</v>
      </c>
      <c r="AS10" s="29">
        <v>0</v>
      </c>
      <c r="AT10" s="29">
        <v>2</v>
      </c>
      <c r="AU10" s="29">
        <v>3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6">
        <f t="shared" si="0"/>
        <v>7</v>
      </c>
      <c r="BB10" s="26">
        <f t="shared" si="0"/>
        <v>27</v>
      </c>
      <c r="BC10" s="26">
        <f t="shared" si="0"/>
        <v>32</v>
      </c>
      <c r="BD10" s="26">
        <f t="shared" si="0"/>
        <v>55</v>
      </c>
      <c r="BE10" s="26">
        <f t="shared" si="0"/>
        <v>92</v>
      </c>
    </row>
    <row r="11" spans="1:58" ht="24">
      <c r="A11" s="63"/>
      <c r="B11" s="27" t="s">
        <v>38</v>
      </c>
      <c r="C11" s="28">
        <v>1</v>
      </c>
      <c r="D11" s="29">
        <v>1</v>
      </c>
      <c r="E11" s="29">
        <v>0</v>
      </c>
      <c r="F11" s="29">
        <v>5</v>
      </c>
      <c r="G11" s="29">
        <v>1</v>
      </c>
      <c r="H11" s="29">
        <v>1</v>
      </c>
      <c r="I11" s="29">
        <v>1</v>
      </c>
      <c r="J11" s="29">
        <v>3</v>
      </c>
      <c r="K11" s="29">
        <v>3</v>
      </c>
      <c r="L11" s="29">
        <v>6</v>
      </c>
      <c r="M11" s="29">
        <v>0</v>
      </c>
      <c r="N11" s="29">
        <v>6</v>
      </c>
      <c r="O11" s="29">
        <v>5</v>
      </c>
      <c r="P11" s="29">
        <v>4</v>
      </c>
      <c r="Q11" s="29">
        <v>4</v>
      </c>
      <c r="R11" s="29">
        <v>1</v>
      </c>
      <c r="S11" s="29">
        <v>3</v>
      </c>
      <c r="T11" s="29">
        <v>5</v>
      </c>
      <c r="U11" s="29">
        <v>7</v>
      </c>
      <c r="V11" s="29">
        <v>8</v>
      </c>
      <c r="W11" s="29">
        <v>0</v>
      </c>
      <c r="X11" s="29">
        <v>2</v>
      </c>
      <c r="Y11" s="29">
        <v>3</v>
      </c>
      <c r="Z11" s="29">
        <v>4</v>
      </c>
      <c r="AA11" s="29">
        <v>0</v>
      </c>
      <c r="AB11" s="29">
        <v>0</v>
      </c>
      <c r="AC11" s="29">
        <v>0</v>
      </c>
      <c r="AD11" s="29">
        <v>3</v>
      </c>
      <c r="AE11" s="29">
        <v>0</v>
      </c>
      <c r="AF11" s="29">
        <v>2</v>
      </c>
      <c r="AG11" s="29">
        <v>0</v>
      </c>
      <c r="AH11" s="29">
        <v>0</v>
      </c>
      <c r="AI11" s="29">
        <v>0</v>
      </c>
      <c r="AJ11" s="29">
        <v>2</v>
      </c>
      <c r="AK11" s="29">
        <v>1</v>
      </c>
      <c r="AL11" s="29">
        <v>0</v>
      </c>
      <c r="AM11" s="29">
        <v>0</v>
      </c>
      <c r="AN11" s="29">
        <v>0</v>
      </c>
      <c r="AO11" s="29">
        <v>2</v>
      </c>
      <c r="AP11" s="29">
        <v>1</v>
      </c>
      <c r="AQ11" s="29">
        <v>0</v>
      </c>
      <c r="AR11" s="29">
        <v>1</v>
      </c>
      <c r="AS11" s="29">
        <v>0</v>
      </c>
      <c r="AT11" s="29">
        <v>0</v>
      </c>
      <c r="AU11" s="29">
        <v>0</v>
      </c>
      <c r="AV11" s="29">
        <v>0</v>
      </c>
      <c r="AW11" s="29">
        <v>1</v>
      </c>
      <c r="AX11" s="29">
        <v>0</v>
      </c>
      <c r="AY11" s="29">
        <v>1</v>
      </c>
      <c r="AZ11" s="29">
        <v>1</v>
      </c>
      <c r="BA11" s="26">
        <f t="shared" si="0"/>
        <v>3</v>
      </c>
      <c r="BB11" s="26">
        <f t="shared" si="0"/>
        <v>15</v>
      </c>
      <c r="BC11" s="26">
        <f t="shared" si="0"/>
        <v>19</v>
      </c>
      <c r="BD11" s="26">
        <f t="shared" si="0"/>
        <v>28</v>
      </c>
      <c r="BE11" s="26">
        <f t="shared" si="0"/>
        <v>24</v>
      </c>
    </row>
    <row r="12" spans="1:58" ht="24">
      <c r="A12" s="63"/>
      <c r="B12" s="27" t="s">
        <v>39</v>
      </c>
      <c r="C12" s="28">
        <v>0</v>
      </c>
      <c r="D12" s="29">
        <v>1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3</v>
      </c>
      <c r="K12" s="29">
        <v>3</v>
      </c>
      <c r="L12" s="29">
        <v>1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2</v>
      </c>
      <c r="U12" s="29">
        <v>7</v>
      </c>
      <c r="V12" s="29">
        <v>11</v>
      </c>
      <c r="W12" s="29">
        <v>0</v>
      </c>
      <c r="X12" s="29">
        <v>0</v>
      </c>
      <c r="Y12" s="29">
        <v>0</v>
      </c>
      <c r="Z12" s="29">
        <v>0</v>
      </c>
      <c r="AA12" s="29">
        <v>1</v>
      </c>
      <c r="AB12" s="29">
        <v>0</v>
      </c>
      <c r="AC12" s="29">
        <v>0</v>
      </c>
      <c r="AD12" s="29">
        <v>1</v>
      </c>
      <c r="AE12" s="29">
        <v>3</v>
      </c>
      <c r="AF12" s="29">
        <v>3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1</v>
      </c>
      <c r="AN12" s="29">
        <v>0</v>
      </c>
      <c r="AO12" s="29">
        <v>0</v>
      </c>
      <c r="AP12" s="29">
        <v>1</v>
      </c>
      <c r="AQ12" s="29">
        <v>0</v>
      </c>
      <c r="AR12" s="29">
        <v>0</v>
      </c>
      <c r="AS12" s="29">
        <v>0</v>
      </c>
      <c r="AT12" s="29">
        <v>0</v>
      </c>
      <c r="AU12" s="29">
        <v>2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6">
        <f t="shared" si="0"/>
        <v>0</v>
      </c>
      <c r="BB12" s="26">
        <f t="shared" si="0"/>
        <v>2</v>
      </c>
      <c r="BC12" s="26">
        <f t="shared" si="0"/>
        <v>6</v>
      </c>
      <c r="BD12" s="26">
        <f t="shared" si="0"/>
        <v>13</v>
      </c>
      <c r="BE12" s="26">
        <f t="shared" si="0"/>
        <v>19</v>
      </c>
    </row>
    <row r="13" spans="1:58" ht="15" thickBot="1">
      <c r="A13" s="64"/>
      <c r="B13" s="30" t="s">
        <v>40</v>
      </c>
      <c r="C13" s="31">
        <v>5</v>
      </c>
      <c r="D13" s="32">
        <v>8</v>
      </c>
      <c r="E13" s="32">
        <v>14</v>
      </c>
      <c r="F13" s="32">
        <v>9</v>
      </c>
      <c r="G13" s="32">
        <v>8</v>
      </c>
      <c r="H13" s="32">
        <v>1</v>
      </c>
      <c r="I13" s="32">
        <v>3</v>
      </c>
      <c r="J13" s="32">
        <v>6</v>
      </c>
      <c r="K13" s="32">
        <v>4</v>
      </c>
      <c r="L13" s="32">
        <v>5</v>
      </c>
      <c r="M13" s="32">
        <v>3</v>
      </c>
      <c r="N13" s="32">
        <v>7</v>
      </c>
      <c r="O13" s="32">
        <v>9</v>
      </c>
      <c r="P13" s="32">
        <v>13</v>
      </c>
      <c r="Q13" s="32">
        <v>11</v>
      </c>
      <c r="R13" s="32">
        <v>2</v>
      </c>
      <c r="S13" s="32">
        <v>3</v>
      </c>
      <c r="T13" s="32">
        <v>8</v>
      </c>
      <c r="U13" s="32">
        <v>4</v>
      </c>
      <c r="V13" s="32">
        <v>4</v>
      </c>
      <c r="W13" s="32">
        <v>0</v>
      </c>
      <c r="X13" s="32">
        <v>5</v>
      </c>
      <c r="Y13" s="32">
        <v>8</v>
      </c>
      <c r="Z13" s="32">
        <v>7</v>
      </c>
      <c r="AA13" s="32">
        <v>2</v>
      </c>
      <c r="AB13" s="32">
        <v>2</v>
      </c>
      <c r="AC13" s="32">
        <v>2</v>
      </c>
      <c r="AD13" s="32">
        <v>8</v>
      </c>
      <c r="AE13" s="32">
        <v>1</v>
      </c>
      <c r="AF13" s="32">
        <v>2</v>
      </c>
      <c r="AG13" s="32">
        <v>0</v>
      </c>
      <c r="AH13" s="32">
        <v>0</v>
      </c>
      <c r="AI13" s="32">
        <v>1</v>
      </c>
      <c r="AJ13" s="32">
        <v>2</v>
      </c>
      <c r="AK13" s="32">
        <v>1</v>
      </c>
      <c r="AL13" s="32">
        <v>0</v>
      </c>
      <c r="AM13" s="32">
        <v>0</v>
      </c>
      <c r="AN13" s="32">
        <v>0</v>
      </c>
      <c r="AO13" s="32">
        <v>3</v>
      </c>
      <c r="AP13" s="32">
        <v>3</v>
      </c>
      <c r="AQ13" s="32">
        <v>0</v>
      </c>
      <c r="AR13" s="32">
        <v>1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1</v>
      </c>
      <c r="AZ13" s="32">
        <v>0</v>
      </c>
      <c r="BA13" s="26">
        <f t="shared" si="0"/>
        <v>13</v>
      </c>
      <c r="BB13" s="26">
        <f t="shared" si="0"/>
        <v>29</v>
      </c>
      <c r="BC13" s="26">
        <f t="shared" si="0"/>
        <v>54</v>
      </c>
      <c r="BD13" s="26">
        <f t="shared" si="0"/>
        <v>44</v>
      </c>
      <c r="BE13" s="26">
        <f t="shared" si="0"/>
        <v>36</v>
      </c>
    </row>
    <row r="14" spans="1:58" ht="15.75" thickTop="1" thickBot="1"/>
    <row r="15" spans="1:58" ht="25.5" thickTop="1" thickBot="1">
      <c r="C15" s="33" t="s">
        <v>49</v>
      </c>
      <c r="D15" s="34" t="s">
        <v>50</v>
      </c>
      <c r="E15" s="34" t="s">
        <v>51</v>
      </c>
      <c r="F15" s="34" t="s">
        <v>52</v>
      </c>
      <c r="G15" s="35" t="s">
        <v>53</v>
      </c>
      <c r="I15" t="s">
        <v>56</v>
      </c>
      <c r="K15" s="33" t="s">
        <v>49</v>
      </c>
      <c r="L15" s="34" t="s">
        <v>50</v>
      </c>
      <c r="M15" s="34" t="s">
        <v>51</v>
      </c>
      <c r="N15" s="34" t="s">
        <v>52</v>
      </c>
      <c r="O15" s="35" t="s">
        <v>53</v>
      </c>
    </row>
    <row r="16" spans="1:58" ht="18.75" thickTop="1">
      <c r="A16">
        <v>1</v>
      </c>
      <c r="B16" s="23" t="s">
        <v>57</v>
      </c>
      <c r="C16">
        <v>9</v>
      </c>
      <c r="D16">
        <v>32</v>
      </c>
      <c r="E16">
        <v>83</v>
      </c>
      <c r="F16">
        <v>129</v>
      </c>
      <c r="G16">
        <v>131</v>
      </c>
      <c r="H16" s="36">
        <f>SUM(C16:G16)</f>
        <v>384</v>
      </c>
      <c r="I16" s="37">
        <v>10.81</v>
      </c>
      <c r="K16" s="7">
        <f>C16/C$22*100</f>
        <v>20.930232558139537</v>
      </c>
      <c r="L16" s="7">
        <f t="shared" ref="L16:O22" si="1">D16/D$22*100</f>
        <v>22.377622377622377</v>
      </c>
      <c r="M16" s="7">
        <f t="shared" si="1"/>
        <v>32.170542635658919</v>
      </c>
      <c r="N16" s="7">
        <f t="shared" si="1"/>
        <v>35.054347826086953</v>
      </c>
      <c r="O16" s="7">
        <f t="shared" si="1"/>
        <v>32.997481108312343</v>
      </c>
      <c r="P16" s="38">
        <v>1</v>
      </c>
      <c r="Q16">
        <v>1</v>
      </c>
      <c r="R16">
        <v>6</v>
      </c>
      <c r="S16">
        <v>13</v>
      </c>
      <c r="T16">
        <v>19</v>
      </c>
      <c r="U16">
        <v>40</v>
      </c>
    </row>
    <row r="17" spans="1:21" ht="24">
      <c r="A17">
        <v>2</v>
      </c>
      <c r="B17" s="27" t="s">
        <v>36</v>
      </c>
      <c r="C17">
        <v>11</v>
      </c>
      <c r="D17">
        <v>38</v>
      </c>
      <c r="E17">
        <v>64</v>
      </c>
      <c r="F17">
        <v>99</v>
      </c>
      <c r="G17">
        <v>95</v>
      </c>
      <c r="H17" s="36">
        <f t="shared" ref="H17:H22" si="2">SUM(C17:G17)</f>
        <v>307</v>
      </c>
      <c r="I17" s="37">
        <v>1.04</v>
      </c>
      <c r="K17" s="7">
        <f t="shared" ref="K17:K22" si="3">C17/C$22*100</f>
        <v>25.581395348837212</v>
      </c>
      <c r="L17" s="7">
        <f t="shared" si="1"/>
        <v>26.573426573426573</v>
      </c>
      <c r="M17" s="7">
        <f t="shared" si="1"/>
        <v>24.806201550387598</v>
      </c>
      <c r="N17" s="7">
        <f t="shared" si="1"/>
        <v>26.902173913043477</v>
      </c>
      <c r="O17" s="7">
        <f t="shared" si="1"/>
        <v>23.929471032745592</v>
      </c>
      <c r="P17" s="8">
        <f t="shared" ref="P17:U17" si="4">P18-P16</f>
        <v>42</v>
      </c>
      <c r="Q17" s="8">
        <f t="shared" si="4"/>
        <v>142</v>
      </c>
      <c r="R17" s="8">
        <f t="shared" si="4"/>
        <v>252</v>
      </c>
      <c r="S17" s="8">
        <f t="shared" si="4"/>
        <v>355</v>
      </c>
      <c r="T17" s="8">
        <f t="shared" si="4"/>
        <v>378</v>
      </c>
      <c r="U17" s="8">
        <f t="shared" si="4"/>
        <v>1169</v>
      </c>
    </row>
    <row r="18" spans="1:21" ht="36">
      <c r="A18">
        <v>3</v>
      </c>
      <c r="B18" s="27" t="s">
        <v>58</v>
      </c>
      <c r="C18">
        <v>7</v>
      </c>
      <c r="D18">
        <v>27</v>
      </c>
      <c r="E18">
        <v>32</v>
      </c>
      <c r="F18">
        <v>55</v>
      </c>
      <c r="G18">
        <v>92</v>
      </c>
      <c r="H18" s="36">
        <f t="shared" si="2"/>
        <v>213</v>
      </c>
      <c r="I18" s="37">
        <v>15.22</v>
      </c>
      <c r="K18" s="7">
        <f t="shared" si="3"/>
        <v>16.279069767441861</v>
      </c>
      <c r="L18" s="7">
        <f t="shared" si="1"/>
        <v>18.88111888111888</v>
      </c>
      <c r="M18" s="7">
        <f t="shared" si="1"/>
        <v>12.403100775193799</v>
      </c>
      <c r="N18" s="7">
        <f t="shared" si="1"/>
        <v>14.945652173913043</v>
      </c>
      <c r="O18" s="7">
        <f t="shared" si="1"/>
        <v>23.173803526448363</v>
      </c>
      <c r="P18" s="39">
        <v>43</v>
      </c>
      <c r="Q18" s="39">
        <v>143</v>
      </c>
      <c r="R18" s="39">
        <v>258</v>
      </c>
      <c r="S18" s="39">
        <v>368</v>
      </c>
      <c r="T18" s="39">
        <v>397</v>
      </c>
      <c r="U18" s="39">
        <v>1209</v>
      </c>
    </row>
    <row r="19" spans="1:21" ht="24">
      <c r="A19">
        <v>4</v>
      </c>
      <c r="B19" s="27" t="s">
        <v>38</v>
      </c>
      <c r="C19">
        <v>3</v>
      </c>
      <c r="D19">
        <v>15</v>
      </c>
      <c r="E19">
        <v>19</v>
      </c>
      <c r="F19">
        <v>28</v>
      </c>
      <c r="G19">
        <v>24</v>
      </c>
      <c r="H19" s="36">
        <f t="shared" si="2"/>
        <v>89</v>
      </c>
      <c r="I19" s="37">
        <v>2.94</v>
      </c>
      <c r="K19" s="7">
        <f t="shared" si="3"/>
        <v>6.9767441860465116</v>
      </c>
      <c r="L19" s="7">
        <f t="shared" si="1"/>
        <v>10.48951048951049</v>
      </c>
      <c r="M19" s="7">
        <f t="shared" si="1"/>
        <v>7.3643410852713185</v>
      </c>
      <c r="N19" s="7">
        <f t="shared" si="1"/>
        <v>7.608695652173914</v>
      </c>
      <c r="O19" s="7">
        <f t="shared" si="1"/>
        <v>6.0453400503778338</v>
      </c>
    </row>
    <row r="20" spans="1:21" ht="24">
      <c r="A20">
        <v>5</v>
      </c>
      <c r="B20" s="27" t="s">
        <v>39</v>
      </c>
      <c r="C20">
        <v>0</v>
      </c>
      <c r="D20">
        <v>2</v>
      </c>
      <c r="E20">
        <v>6</v>
      </c>
      <c r="F20">
        <v>13</v>
      </c>
      <c r="G20">
        <v>19</v>
      </c>
      <c r="H20" s="36">
        <f t="shared" si="2"/>
        <v>40</v>
      </c>
      <c r="I20" s="37">
        <v>7.91</v>
      </c>
      <c r="K20" s="7">
        <f t="shared" si="3"/>
        <v>0</v>
      </c>
      <c r="L20" s="7">
        <f t="shared" si="1"/>
        <v>1.3986013986013985</v>
      </c>
      <c r="M20" s="7">
        <f t="shared" si="1"/>
        <v>2.3255813953488373</v>
      </c>
      <c r="N20" s="7">
        <f t="shared" si="1"/>
        <v>3.5326086956521738</v>
      </c>
      <c r="O20" s="7">
        <f t="shared" si="1"/>
        <v>4.7858942065491181</v>
      </c>
      <c r="P20" s="40">
        <f t="shared" ref="P20:U22" si="5">P16*LN(P16)</f>
        <v>0</v>
      </c>
      <c r="Q20" s="40">
        <f t="shared" si="5"/>
        <v>0</v>
      </c>
      <c r="R20" s="40">
        <f t="shared" si="5"/>
        <v>10.750556815368331</v>
      </c>
      <c r="S20" s="40">
        <f t="shared" si="5"/>
        <v>33.344341646999979</v>
      </c>
      <c r="T20" s="40">
        <f t="shared" si="5"/>
        <v>55.944340604162363</v>
      </c>
      <c r="U20" s="40">
        <f t="shared" si="5"/>
        <v>147.55517816455745</v>
      </c>
    </row>
    <row r="21" spans="1:21" ht="18.75" thickBot="1">
      <c r="A21">
        <v>6</v>
      </c>
      <c r="B21" s="30" t="s">
        <v>59</v>
      </c>
      <c r="C21">
        <v>13</v>
      </c>
      <c r="D21">
        <v>29</v>
      </c>
      <c r="E21">
        <v>54</v>
      </c>
      <c r="F21">
        <v>44</v>
      </c>
      <c r="G21">
        <v>36</v>
      </c>
      <c r="H21" s="36">
        <f t="shared" si="2"/>
        <v>176</v>
      </c>
      <c r="I21" s="37">
        <v>30.84</v>
      </c>
      <c r="K21" s="7">
        <f t="shared" si="3"/>
        <v>30.232558139534881</v>
      </c>
      <c r="L21" s="7">
        <f t="shared" si="1"/>
        <v>20.27972027972028</v>
      </c>
      <c r="M21" s="7">
        <f t="shared" si="1"/>
        <v>20.930232558139537</v>
      </c>
      <c r="N21" s="7">
        <f t="shared" si="1"/>
        <v>11.956521739130435</v>
      </c>
      <c r="O21" s="7">
        <f t="shared" si="1"/>
        <v>9.0680100755667503</v>
      </c>
      <c r="P21" s="40">
        <f t="shared" si="5"/>
        <v>156.98212396790149</v>
      </c>
      <c r="Q21" s="40">
        <f t="shared" si="5"/>
        <v>703.72744217937907</v>
      </c>
      <c r="R21" s="40">
        <f t="shared" si="5"/>
        <v>1393.4161300528788</v>
      </c>
      <c r="S21" s="40">
        <f t="shared" si="5"/>
        <v>2084.6018152637726</v>
      </c>
      <c r="T21" s="40">
        <f t="shared" si="5"/>
        <v>2243.3900059442044</v>
      </c>
      <c r="U21" s="40">
        <f t="shared" si="5"/>
        <v>8257.7037309608477</v>
      </c>
    </row>
    <row r="22" spans="1:21" ht="15.75" thickTop="1">
      <c r="C22" s="36">
        <f>SUM(C16:C21)</f>
        <v>43</v>
      </c>
      <c r="D22" s="36">
        <f>SUM(D16:D21)</f>
        <v>143</v>
      </c>
      <c r="E22" s="36">
        <f>SUM(E16:E21)</f>
        <v>258</v>
      </c>
      <c r="F22" s="36">
        <f>SUM(F16:F21)</f>
        <v>368</v>
      </c>
      <c r="G22" s="36">
        <f>SUM(G16:G21)</f>
        <v>397</v>
      </c>
      <c r="H22" s="36">
        <f t="shared" si="2"/>
        <v>1209</v>
      </c>
      <c r="I22" t="s">
        <v>60</v>
      </c>
      <c r="K22" s="7">
        <f t="shared" si="3"/>
        <v>100</v>
      </c>
      <c r="L22" s="7">
        <f t="shared" si="1"/>
        <v>100</v>
      </c>
      <c r="M22" s="7">
        <f t="shared" si="1"/>
        <v>100</v>
      </c>
      <c r="N22" s="7">
        <f t="shared" si="1"/>
        <v>100</v>
      </c>
      <c r="O22" s="7">
        <f t="shared" si="1"/>
        <v>100</v>
      </c>
      <c r="P22" s="40">
        <f t="shared" si="5"/>
        <v>161.73160497482317</v>
      </c>
      <c r="Q22" s="40">
        <f t="shared" si="5"/>
        <v>709.68678212716668</v>
      </c>
      <c r="R22" s="40">
        <f t="shared" si="5"/>
        <v>1432.6635729097773</v>
      </c>
      <c r="S22" s="40">
        <f t="shared" si="5"/>
        <v>2174.1745212461665</v>
      </c>
      <c r="T22" s="40">
        <f t="shared" si="5"/>
        <v>2375.6227034328149</v>
      </c>
      <c r="U22" s="40">
        <f t="shared" si="5"/>
        <v>8580.9365603932838</v>
      </c>
    </row>
    <row r="23" spans="1:21">
      <c r="P23" s="40"/>
      <c r="Q23" s="40"/>
      <c r="R23" s="40"/>
      <c r="S23" s="40"/>
      <c r="T23" s="40"/>
      <c r="U23" s="40"/>
    </row>
    <row r="24" spans="1:21" ht="15">
      <c r="H24" s="41"/>
      <c r="P24" t="s">
        <v>61</v>
      </c>
      <c r="Q24" s="40">
        <f>SUM(P20:T21,U22)</f>
        <v>15263.093316867951</v>
      </c>
    </row>
    <row r="25" spans="1:21">
      <c r="P25" t="s">
        <v>62</v>
      </c>
      <c r="Q25" s="40">
        <f>SUM(P22:T22,U20:U21)</f>
        <v>15259.138093816153</v>
      </c>
    </row>
    <row r="26" spans="1:21">
      <c r="P26" t="s">
        <v>56</v>
      </c>
      <c r="Q26">
        <f>2*(Q24-Q25)</f>
        <v>7.9104461035967688</v>
      </c>
    </row>
    <row r="27" spans="1:21" ht="15" thickBot="1">
      <c r="P27" t="s">
        <v>63</v>
      </c>
      <c r="Q27">
        <v>9.49</v>
      </c>
    </row>
    <row r="28" spans="1:21" ht="25.5" thickTop="1" thickBot="1">
      <c r="C28" s="33" t="s">
        <v>49</v>
      </c>
      <c r="D28" s="34" t="s">
        <v>50</v>
      </c>
      <c r="E28" s="34" t="s">
        <v>51</v>
      </c>
      <c r="F28" s="34" t="s">
        <v>52</v>
      </c>
      <c r="G28" s="35" t="s">
        <v>53</v>
      </c>
    </row>
    <row r="29" spans="1:21" ht="15" thickTop="1">
      <c r="A29">
        <v>1</v>
      </c>
      <c r="B29" s="23" t="s">
        <v>57</v>
      </c>
      <c r="C29" s="7">
        <f t="shared" ref="C29:H34" si="6">C16/$H16*100</f>
        <v>2.34375</v>
      </c>
      <c r="D29" s="7">
        <f t="shared" si="6"/>
        <v>8.3333333333333321</v>
      </c>
      <c r="E29" s="7">
        <f t="shared" si="6"/>
        <v>21.614583333333336</v>
      </c>
      <c r="F29" s="7">
        <f t="shared" si="6"/>
        <v>33.59375</v>
      </c>
      <c r="G29" s="7">
        <f t="shared" si="6"/>
        <v>34.114583333333329</v>
      </c>
      <c r="H29" s="7">
        <f t="shared" si="6"/>
        <v>100</v>
      </c>
    </row>
    <row r="30" spans="1:21" ht="24">
      <c r="A30">
        <v>2</v>
      </c>
      <c r="B30" s="27" t="s">
        <v>36</v>
      </c>
      <c r="C30" s="7">
        <f t="shared" si="6"/>
        <v>3.5830618892508146</v>
      </c>
      <c r="D30" s="7">
        <f t="shared" si="6"/>
        <v>12.37785016286645</v>
      </c>
      <c r="E30" s="7">
        <f t="shared" si="6"/>
        <v>20.846905537459286</v>
      </c>
      <c r="F30" s="7">
        <f t="shared" si="6"/>
        <v>32.247557003257327</v>
      </c>
      <c r="G30" s="7">
        <f t="shared" si="6"/>
        <v>30.944625407166125</v>
      </c>
      <c r="H30" s="7">
        <f t="shared" si="6"/>
        <v>100</v>
      </c>
    </row>
    <row r="31" spans="1:21" ht="36">
      <c r="A31">
        <v>3</v>
      </c>
      <c r="B31" s="27" t="s">
        <v>58</v>
      </c>
      <c r="C31" s="7">
        <f t="shared" si="6"/>
        <v>3.286384976525822</v>
      </c>
      <c r="D31" s="7">
        <f t="shared" si="6"/>
        <v>12.676056338028168</v>
      </c>
      <c r="E31" s="7">
        <f t="shared" si="6"/>
        <v>15.023474178403756</v>
      </c>
      <c r="F31" s="7">
        <f t="shared" si="6"/>
        <v>25.821596244131456</v>
      </c>
      <c r="G31" s="7">
        <f t="shared" si="6"/>
        <v>43.1924882629108</v>
      </c>
      <c r="H31" s="7">
        <f t="shared" si="6"/>
        <v>100</v>
      </c>
    </row>
    <row r="32" spans="1:21" ht="24">
      <c r="A32">
        <v>4</v>
      </c>
      <c r="B32" s="27" t="s">
        <v>38</v>
      </c>
      <c r="C32" s="7">
        <f t="shared" si="6"/>
        <v>3.3707865168539324</v>
      </c>
      <c r="D32" s="7">
        <f t="shared" si="6"/>
        <v>16.853932584269664</v>
      </c>
      <c r="E32" s="7">
        <f t="shared" si="6"/>
        <v>21.348314606741571</v>
      </c>
      <c r="F32" s="7">
        <f t="shared" si="6"/>
        <v>31.460674157303369</v>
      </c>
      <c r="G32" s="7">
        <f t="shared" si="6"/>
        <v>26.966292134831459</v>
      </c>
      <c r="H32" s="7">
        <f t="shared" si="6"/>
        <v>100</v>
      </c>
    </row>
    <row r="33" spans="1:17" ht="24">
      <c r="A33">
        <v>5</v>
      </c>
      <c r="B33" s="27" t="s">
        <v>39</v>
      </c>
      <c r="C33" s="7">
        <f t="shared" si="6"/>
        <v>0</v>
      </c>
      <c r="D33" s="7">
        <f t="shared" si="6"/>
        <v>5</v>
      </c>
      <c r="E33" s="7">
        <f t="shared" si="6"/>
        <v>15</v>
      </c>
      <c r="F33" s="7">
        <f t="shared" si="6"/>
        <v>32.5</v>
      </c>
      <c r="G33" s="7">
        <f t="shared" si="6"/>
        <v>47.5</v>
      </c>
      <c r="H33" s="7">
        <f t="shared" si="6"/>
        <v>100</v>
      </c>
    </row>
    <row r="34" spans="1:17" ht="15" thickBot="1">
      <c r="A34">
        <v>6</v>
      </c>
      <c r="B34" s="30" t="s">
        <v>59</v>
      </c>
      <c r="C34" s="7">
        <f t="shared" si="6"/>
        <v>7.3863636363636367</v>
      </c>
      <c r="D34" s="7">
        <f t="shared" si="6"/>
        <v>16.477272727272727</v>
      </c>
      <c r="E34" s="7">
        <f t="shared" si="6"/>
        <v>30.681818181818183</v>
      </c>
      <c r="F34" s="7">
        <f t="shared" si="6"/>
        <v>25</v>
      </c>
      <c r="G34" s="7">
        <f t="shared" si="6"/>
        <v>20.454545454545457</v>
      </c>
      <c r="H34" s="7">
        <f t="shared" si="6"/>
        <v>100</v>
      </c>
    </row>
    <row r="35" spans="1:17" ht="15.75" thickTop="1" thickBot="1">
      <c r="K35">
        <v>131</v>
      </c>
      <c r="L35">
        <v>95</v>
      </c>
      <c r="M35">
        <v>92</v>
      </c>
      <c r="N35">
        <v>24</v>
      </c>
      <c r="O35">
        <v>19</v>
      </c>
      <c r="P35">
        <v>36</v>
      </c>
      <c r="Q35">
        <v>397</v>
      </c>
    </row>
    <row r="36" spans="1:17" ht="15" thickTop="1">
      <c r="B36" s="33" t="s">
        <v>49</v>
      </c>
      <c r="C36">
        <v>2.34375</v>
      </c>
      <c r="D36">
        <v>3.5830618892508146</v>
      </c>
      <c r="E36">
        <v>3.286384976525822</v>
      </c>
      <c r="F36">
        <v>3.3707865168539324</v>
      </c>
      <c r="G36">
        <v>0</v>
      </c>
      <c r="H36">
        <v>7.3863636363636367</v>
      </c>
      <c r="K36">
        <f>K37-K35</f>
        <v>253</v>
      </c>
      <c r="L36">
        <f t="shared" ref="L36:Q36" si="7">L37-L35</f>
        <v>212</v>
      </c>
      <c r="M36">
        <f t="shared" si="7"/>
        <v>121</v>
      </c>
      <c r="N36">
        <f t="shared" si="7"/>
        <v>65</v>
      </c>
      <c r="O36">
        <f t="shared" si="7"/>
        <v>21</v>
      </c>
      <c r="P36">
        <f t="shared" si="7"/>
        <v>140</v>
      </c>
      <c r="Q36">
        <f t="shared" si="7"/>
        <v>812</v>
      </c>
    </row>
    <row r="37" spans="1:17">
      <c r="B37" s="34" t="s">
        <v>50</v>
      </c>
      <c r="C37">
        <v>8.3333333333333321</v>
      </c>
      <c r="D37">
        <v>12.37785016286645</v>
      </c>
      <c r="E37">
        <v>12.676056338028168</v>
      </c>
      <c r="F37">
        <v>16.853932584269664</v>
      </c>
      <c r="G37">
        <v>5</v>
      </c>
      <c r="H37">
        <v>16.477272727272727</v>
      </c>
      <c r="K37">
        <v>384</v>
      </c>
      <c r="L37">
        <v>307</v>
      </c>
      <c r="M37">
        <v>213</v>
      </c>
      <c r="N37">
        <v>89</v>
      </c>
      <c r="O37">
        <v>40</v>
      </c>
      <c r="P37">
        <v>176</v>
      </c>
      <c r="Q37">
        <v>1209</v>
      </c>
    </row>
    <row r="38" spans="1:17" ht="15">
      <c r="B38" s="34" t="s">
        <v>51</v>
      </c>
      <c r="C38">
        <v>21.614583333333336</v>
      </c>
      <c r="D38">
        <v>20.846905537459286</v>
      </c>
      <c r="E38">
        <v>15.023474178403756</v>
      </c>
      <c r="F38">
        <v>21.348314606741571</v>
      </c>
      <c r="G38">
        <v>15</v>
      </c>
      <c r="H38">
        <v>30.681818181818183</v>
      </c>
      <c r="K38" s="42">
        <f t="shared" ref="K38:Q40" si="8">K35*LN(K35)</f>
        <v>638.65084933935077</v>
      </c>
      <c r="L38" s="42">
        <f t="shared" si="8"/>
        <v>432.61830470205138</v>
      </c>
      <c r="M38" s="42">
        <f t="shared" si="8"/>
        <v>416.00454908851174</v>
      </c>
      <c r="N38" s="42">
        <f t="shared" si="8"/>
        <v>76.273291928350702</v>
      </c>
      <c r="O38" s="42">
        <f t="shared" si="8"/>
        <v>55.944340604162363</v>
      </c>
      <c r="P38" s="42">
        <f t="shared" si="8"/>
        <v>129.00668178441995</v>
      </c>
      <c r="Q38" s="42">
        <f t="shared" si="8"/>
        <v>2375.6227034328149</v>
      </c>
    </row>
    <row r="39" spans="1:17" ht="15">
      <c r="B39" s="34" t="s">
        <v>52</v>
      </c>
      <c r="C39">
        <v>33.59375</v>
      </c>
      <c r="D39">
        <v>32.247557003257327</v>
      </c>
      <c r="E39">
        <v>25.821596244131456</v>
      </c>
      <c r="F39">
        <v>31.460674157303369</v>
      </c>
      <c r="G39">
        <v>32.5</v>
      </c>
      <c r="H39">
        <v>25</v>
      </c>
      <c r="K39" s="42">
        <f t="shared" si="8"/>
        <v>1399.9475406480626</v>
      </c>
      <c r="L39" s="42">
        <f t="shared" si="8"/>
        <v>1135.5962902304666</v>
      </c>
      <c r="M39" s="42">
        <f t="shared" si="8"/>
        <v>580.29065601720572</v>
      </c>
      <c r="N39" s="42">
        <f t="shared" si="8"/>
        <v>271.3351725432164</v>
      </c>
      <c r="O39" s="42">
        <f t="shared" si="8"/>
        <v>63.934971192191881</v>
      </c>
      <c r="P39" s="42">
        <f t="shared" si="8"/>
        <v>691.82993916530256</v>
      </c>
      <c r="Q39" s="42">
        <f t="shared" si="8"/>
        <v>5439.9942762112823</v>
      </c>
    </row>
    <row r="40" spans="1:17" ht="15.75" thickBot="1">
      <c r="B40" s="35" t="s">
        <v>53</v>
      </c>
      <c r="C40">
        <v>34.114583333333329</v>
      </c>
      <c r="D40">
        <v>30.944625407166125</v>
      </c>
      <c r="E40">
        <v>43.1924882629108</v>
      </c>
      <c r="F40">
        <v>26.966292134831459</v>
      </c>
      <c r="G40">
        <v>47.5</v>
      </c>
      <c r="H40">
        <v>20.454545454545457</v>
      </c>
      <c r="K40" s="42">
        <f t="shared" si="8"/>
        <v>2285.0467401936871</v>
      </c>
      <c r="L40" s="42">
        <f t="shared" si="8"/>
        <v>1758.1422585092694</v>
      </c>
      <c r="M40" s="42">
        <f t="shared" si="8"/>
        <v>1141.9552312961075</v>
      </c>
      <c r="N40" s="42">
        <f t="shared" si="8"/>
        <v>399.48863690616042</v>
      </c>
      <c r="O40" s="42">
        <f t="shared" si="8"/>
        <v>147.55517816455745</v>
      </c>
      <c r="P40" s="42">
        <f t="shared" si="8"/>
        <v>910.00518312671466</v>
      </c>
      <c r="Q40" s="42">
        <f t="shared" si="8"/>
        <v>8580.9365603932838</v>
      </c>
    </row>
    <row r="41" spans="1:17" ht="15" thickTop="1"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L41" s="7">
        <f>SUM(K38:P39,Q40)</f>
        <v>14472.369147636578</v>
      </c>
    </row>
    <row r="42" spans="1:17" ht="15" thickBot="1">
      <c r="L42" s="7">
        <f>SUM(K40:P40,Q38:Q39)</f>
        <v>14457.810207840594</v>
      </c>
    </row>
    <row r="43" spans="1:17" ht="97.5" thickTop="1" thickBot="1">
      <c r="B43" s="43" t="s">
        <v>64</v>
      </c>
      <c r="C43" s="23" t="s">
        <v>35</v>
      </c>
      <c r="D43" s="27" t="s">
        <v>36</v>
      </c>
      <c r="E43" s="27" t="s">
        <v>37</v>
      </c>
      <c r="F43" s="27" t="s">
        <v>38</v>
      </c>
      <c r="G43" s="27" t="s">
        <v>39</v>
      </c>
      <c r="H43" s="30" t="s">
        <v>40</v>
      </c>
      <c r="L43">
        <f>2*(L41-L42)</f>
        <v>29.11787959196954</v>
      </c>
    </row>
    <row r="44" spans="1:17" ht="15" thickTop="1">
      <c r="B44" s="33" t="s">
        <v>49</v>
      </c>
      <c r="C44">
        <v>9</v>
      </c>
      <c r="D44">
        <v>11</v>
      </c>
      <c r="E44">
        <v>7</v>
      </c>
      <c r="F44">
        <v>3</v>
      </c>
      <c r="G44">
        <v>1</v>
      </c>
      <c r="H44">
        <v>13</v>
      </c>
      <c r="I44">
        <v>43</v>
      </c>
      <c r="J44">
        <v>1.26</v>
      </c>
      <c r="K44" s="7">
        <f t="shared" ref="K44:Q49" si="9">C44*LN(C44)</f>
        <v>19.775021196025975</v>
      </c>
      <c r="L44" s="7">
        <f t="shared" si="9"/>
        <v>26.376848000782076</v>
      </c>
      <c r="M44" s="7">
        <f t="shared" si="9"/>
        <v>13.621371043387192</v>
      </c>
      <c r="N44" s="7">
        <f t="shared" si="9"/>
        <v>3.2958368660043291</v>
      </c>
      <c r="O44" s="7">
        <f t="shared" si="9"/>
        <v>0</v>
      </c>
      <c r="P44" s="7">
        <f t="shared" si="9"/>
        <v>33.344341646999979</v>
      </c>
      <c r="Q44" s="7">
        <f t="shared" si="9"/>
        <v>161.73160497482317</v>
      </c>
    </row>
    <row r="45" spans="1:17">
      <c r="B45" s="34" t="s">
        <v>65</v>
      </c>
      <c r="C45">
        <v>32</v>
      </c>
      <c r="D45">
        <v>38</v>
      </c>
      <c r="E45">
        <v>27</v>
      </c>
      <c r="F45">
        <v>15</v>
      </c>
      <c r="G45">
        <v>1</v>
      </c>
      <c r="H45">
        <v>29</v>
      </c>
      <c r="I45">
        <v>143</v>
      </c>
      <c r="J45">
        <v>19.2</v>
      </c>
      <c r="K45" s="7">
        <f t="shared" si="9"/>
        <v>110.90354888959125</v>
      </c>
      <c r="L45" s="7">
        <f t="shared" si="9"/>
        <v>138.22827406960266</v>
      </c>
      <c r="M45" s="7">
        <f t="shared" si="9"/>
        <v>88.987595382116893</v>
      </c>
      <c r="N45" s="7">
        <f t="shared" si="9"/>
        <v>40.620753016533151</v>
      </c>
      <c r="O45" s="7">
        <f t="shared" si="9"/>
        <v>0</v>
      </c>
      <c r="P45" s="7">
        <f t="shared" si="9"/>
        <v>97.651579069607749</v>
      </c>
      <c r="Q45" s="7">
        <f t="shared" si="9"/>
        <v>709.68678212716668</v>
      </c>
    </row>
    <row r="46" spans="1:17">
      <c r="B46" s="34" t="s">
        <v>66</v>
      </c>
      <c r="C46">
        <v>83</v>
      </c>
      <c r="D46">
        <v>64</v>
      </c>
      <c r="E46">
        <v>32</v>
      </c>
      <c r="F46">
        <v>19</v>
      </c>
      <c r="G46">
        <v>6</v>
      </c>
      <c r="H46">
        <v>54</v>
      </c>
      <c r="I46">
        <v>258</v>
      </c>
      <c r="J46">
        <v>15</v>
      </c>
      <c r="K46" s="7">
        <f t="shared" si="9"/>
        <v>366.76377044711768</v>
      </c>
      <c r="L46" s="7">
        <f t="shared" si="9"/>
        <v>266.16851733501898</v>
      </c>
      <c r="M46" s="7">
        <f t="shared" si="9"/>
        <v>110.90354888959125</v>
      </c>
      <c r="N46" s="7">
        <f t="shared" si="9"/>
        <v>55.944340604162363</v>
      </c>
      <c r="O46" s="7">
        <f t="shared" si="9"/>
        <v>10.750556815368331</v>
      </c>
      <c r="P46" s="7">
        <f t="shared" si="9"/>
        <v>215.40513851447082</v>
      </c>
      <c r="Q46" s="7">
        <f t="shared" si="9"/>
        <v>1432.6635729097773</v>
      </c>
    </row>
    <row r="47" spans="1:17">
      <c r="B47" s="34" t="s">
        <v>52</v>
      </c>
      <c r="C47">
        <v>129</v>
      </c>
      <c r="D47">
        <v>99</v>
      </c>
      <c r="E47">
        <v>55</v>
      </c>
      <c r="F47">
        <v>28</v>
      </c>
      <c r="G47">
        <v>13</v>
      </c>
      <c r="H47">
        <v>44</v>
      </c>
      <c r="I47">
        <v>368</v>
      </c>
      <c r="J47">
        <v>7.13</v>
      </c>
      <c r="K47" s="7">
        <f t="shared" si="9"/>
        <v>626.91580016265573</v>
      </c>
      <c r="L47" s="7">
        <f t="shared" si="9"/>
        <v>454.91686516332442</v>
      </c>
      <c r="M47" s="7">
        <f t="shared" si="9"/>
        <v>220.40332518778592</v>
      </c>
      <c r="N47" s="7">
        <f t="shared" si="9"/>
        <v>93.301726284905712</v>
      </c>
      <c r="O47" s="7">
        <f t="shared" si="9"/>
        <v>33.344341646999979</v>
      </c>
      <c r="P47" s="7">
        <f t="shared" si="9"/>
        <v>166.50434389240348</v>
      </c>
      <c r="Q47" s="7">
        <f t="shared" si="9"/>
        <v>2174.1745212461665</v>
      </c>
    </row>
    <row r="48" spans="1:17" ht="15" thickBot="1">
      <c r="B48" s="35" t="s">
        <v>67</v>
      </c>
      <c r="C48">
        <v>131</v>
      </c>
      <c r="D48">
        <v>95</v>
      </c>
      <c r="E48">
        <v>92</v>
      </c>
      <c r="F48">
        <v>24</v>
      </c>
      <c r="G48">
        <v>19</v>
      </c>
      <c r="H48">
        <v>36</v>
      </c>
      <c r="I48">
        <v>397</v>
      </c>
      <c r="J48">
        <v>29.12</v>
      </c>
      <c r="K48" s="7">
        <f t="shared" si="9"/>
        <v>638.65084933935077</v>
      </c>
      <c r="L48" s="7">
        <f t="shared" si="9"/>
        <v>432.61830470205138</v>
      </c>
      <c r="M48" s="7">
        <f t="shared" si="9"/>
        <v>416.00454908851174</v>
      </c>
      <c r="N48" s="7">
        <f t="shared" si="9"/>
        <v>76.273291928350702</v>
      </c>
      <c r="O48" s="7">
        <f t="shared" si="9"/>
        <v>55.944340604162363</v>
      </c>
      <c r="P48" s="7">
        <f t="shared" si="9"/>
        <v>129.00668178441995</v>
      </c>
      <c r="Q48" s="7">
        <f t="shared" si="9"/>
        <v>2375.6227034328149</v>
      </c>
    </row>
    <row r="49" spans="2:17" ht="15" thickTop="1">
      <c r="C49">
        <v>384</v>
      </c>
      <c r="D49">
        <v>307</v>
      </c>
      <c r="E49">
        <v>213</v>
      </c>
      <c r="F49">
        <v>89</v>
      </c>
      <c r="G49">
        <v>40</v>
      </c>
      <c r="H49">
        <v>176</v>
      </c>
      <c r="I49">
        <v>1209</v>
      </c>
      <c r="K49" s="7">
        <f t="shared" si="9"/>
        <v>2285.0467401936871</v>
      </c>
      <c r="L49" s="7">
        <f t="shared" si="9"/>
        <v>1758.1422585092694</v>
      </c>
      <c r="M49" s="7">
        <f t="shared" si="9"/>
        <v>1141.9552312961075</v>
      </c>
      <c r="N49" s="7">
        <f t="shared" si="9"/>
        <v>399.48863690616042</v>
      </c>
      <c r="O49" s="7">
        <f t="shared" si="9"/>
        <v>147.55517816455745</v>
      </c>
      <c r="P49" s="7">
        <f t="shared" si="9"/>
        <v>910.00518312671466</v>
      </c>
      <c r="Q49" s="7">
        <f t="shared" si="9"/>
        <v>8580.9365603932838</v>
      </c>
    </row>
    <row r="50" spans="2:17" ht="15" thickBot="1">
      <c r="H50" t="s">
        <v>68</v>
      </c>
      <c r="J50">
        <v>11.1</v>
      </c>
    </row>
    <row r="51" spans="2:17" ht="97.5" thickTop="1" thickBot="1">
      <c r="B51" s="43" t="s">
        <v>64</v>
      </c>
      <c r="C51" s="23" t="s">
        <v>57</v>
      </c>
      <c r="D51" s="27" t="s">
        <v>36</v>
      </c>
      <c r="E51" s="27" t="s">
        <v>58</v>
      </c>
      <c r="F51" s="27" t="s">
        <v>38</v>
      </c>
      <c r="G51" s="27" t="s">
        <v>39</v>
      </c>
      <c r="H51" s="30" t="s">
        <v>59</v>
      </c>
      <c r="K51" t="s">
        <v>61</v>
      </c>
      <c r="L51" s="7">
        <f>SUM(K44:P48,Q49)</f>
        <v>13523.562021964586</v>
      </c>
    </row>
    <row r="52" spans="2:17" ht="15.75" thickTop="1" thickBot="1">
      <c r="B52" s="43"/>
      <c r="C52" s="44" t="s">
        <v>69</v>
      </c>
      <c r="D52" s="44">
        <v>2</v>
      </c>
      <c r="E52" s="44" t="s">
        <v>70</v>
      </c>
      <c r="F52" s="44">
        <v>4</v>
      </c>
      <c r="G52" s="44">
        <v>5</v>
      </c>
      <c r="H52" s="44" t="s">
        <v>71</v>
      </c>
      <c r="L52" s="7"/>
    </row>
    <row r="53" spans="2:17" ht="15" thickTop="1">
      <c r="B53" s="33" t="s">
        <v>80</v>
      </c>
      <c r="C53" s="7">
        <f t="shared" ref="C53:H58" si="10">C44/C$49*100</f>
        <v>2.34375</v>
      </c>
      <c r="D53" s="7">
        <f t="shared" si="10"/>
        <v>3.5830618892508146</v>
      </c>
      <c r="E53" s="7">
        <f t="shared" si="10"/>
        <v>3.286384976525822</v>
      </c>
      <c r="F53" s="7">
        <f t="shared" si="10"/>
        <v>3.3707865168539324</v>
      </c>
      <c r="G53" s="7">
        <f t="shared" si="10"/>
        <v>2.5</v>
      </c>
      <c r="H53" s="7">
        <f t="shared" si="10"/>
        <v>7.3863636363636367</v>
      </c>
      <c r="K53" t="s">
        <v>62</v>
      </c>
      <c r="L53" s="7">
        <f>SUM(K49:P49,Q44:Q48)</f>
        <v>13496.072412887246</v>
      </c>
    </row>
    <row r="54" spans="2:17" ht="15">
      <c r="B54" s="34" t="s">
        <v>81</v>
      </c>
      <c r="C54" s="7">
        <f t="shared" si="10"/>
        <v>8.3333333333333321</v>
      </c>
      <c r="D54" s="7">
        <f t="shared" si="10"/>
        <v>12.37785016286645</v>
      </c>
      <c r="E54" s="7">
        <f t="shared" si="10"/>
        <v>12.676056338028168</v>
      </c>
      <c r="F54" s="7">
        <f t="shared" si="10"/>
        <v>16.853932584269664</v>
      </c>
      <c r="G54" s="7">
        <f t="shared" si="10"/>
        <v>2.5</v>
      </c>
      <c r="H54" s="7">
        <f t="shared" si="10"/>
        <v>16.477272727272727</v>
      </c>
      <c r="K54" t="s">
        <v>56</v>
      </c>
      <c r="L54" s="45">
        <f>2*(L51-L53)</f>
        <v>54.979218154679984</v>
      </c>
    </row>
    <row r="55" spans="2:17">
      <c r="B55" s="34" t="s">
        <v>82</v>
      </c>
      <c r="C55" s="7">
        <f t="shared" si="10"/>
        <v>21.614583333333336</v>
      </c>
      <c r="D55" s="7">
        <f t="shared" si="10"/>
        <v>20.846905537459286</v>
      </c>
      <c r="E55" s="7">
        <f t="shared" si="10"/>
        <v>15.023474178403756</v>
      </c>
      <c r="F55" s="7">
        <f t="shared" si="10"/>
        <v>21.348314606741571</v>
      </c>
      <c r="G55" s="7">
        <f t="shared" si="10"/>
        <v>15</v>
      </c>
      <c r="H55" s="7">
        <f t="shared" si="10"/>
        <v>30.681818181818183</v>
      </c>
      <c r="K55" t="s">
        <v>72</v>
      </c>
      <c r="L55">
        <v>31.4</v>
      </c>
    </row>
    <row r="56" spans="2:17">
      <c r="B56" s="34" t="s">
        <v>83</v>
      </c>
      <c r="C56" s="7">
        <f t="shared" si="10"/>
        <v>33.59375</v>
      </c>
      <c r="D56" s="7">
        <f t="shared" si="10"/>
        <v>32.247557003257327</v>
      </c>
      <c r="E56" s="7">
        <f t="shared" si="10"/>
        <v>25.821596244131456</v>
      </c>
      <c r="F56" s="7">
        <f t="shared" si="10"/>
        <v>31.460674157303369</v>
      </c>
      <c r="G56" s="7">
        <f t="shared" si="10"/>
        <v>32.5</v>
      </c>
      <c r="H56" s="7">
        <f t="shared" si="10"/>
        <v>25</v>
      </c>
    </row>
    <row r="57" spans="2:17" ht="15" thickBot="1">
      <c r="B57" s="35" t="s">
        <v>84</v>
      </c>
      <c r="C57" s="7">
        <f t="shared" si="10"/>
        <v>34.114583333333329</v>
      </c>
      <c r="D57" s="7">
        <f t="shared" si="10"/>
        <v>30.944625407166125</v>
      </c>
      <c r="E57" s="7">
        <f t="shared" si="10"/>
        <v>43.1924882629108</v>
      </c>
      <c r="F57" s="7">
        <f t="shared" si="10"/>
        <v>26.966292134831459</v>
      </c>
      <c r="G57" s="7">
        <f t="shared" si="10"/>
        <v>47.5</v>
      </c>
      <c r="H57" s="7">
        <f t="shared" si="10"/>
        <v>20.454545454545457</v>
      </c>
    </row>
    <row r="58" spans="2:17" ht="15" thickTop="1">
      <c r="C58" s="7">
        <f t="shared" si="10"/>
        <v>100</v>
      </c>
      <c r="D58" s="7">
        <f t="shared" si="10"/>
        <v>100</v>
      </c>
      <c r="E58" s="7">
        <f t="shared" si="10"/>
        <v>100</v>
      </c>
      <c r="F58" s="7">
        <f t="shared" si="10"/>
        <v>100</v>
      </c>
      <c r="G58" s="7">
        <f t="shared" si="10"/>
        <v>100</v>
      </c>
      <c r="H58" s="7">
        <f t="shared" si="10"/>
        <v>100</v>
      </c>
    </row>
    <row r="80" spans="2:2">
      <c r="B80" t="s">
        <v>73</v>
      </c>
    </row>
    <row r="82" spans="2:2">
      <c r="B82" t="s">
        <v>74</v>
      </c>
    </row>
    <row r="83" spans="2:2">
      <c r="B83" t="s">
        <v>75</v>
      </c>
    </row>
    <row r="84" spans="2:2">
      <c r="B84" t="s">
        <v>76</v>
      </c>
    </row>
    <row r="101" spans="2:10">
      <c r="B101" t="s">
        <v>77</v>
      </c>
      <c r="C101" t="s">
        <v>35</v>
      </c>
      <c r="D101" t="s">
        <v>36</v>
      </c>
      <c r="E101" t="s">
        <v>37</v>
      </c>
      <c r="F101" t="s">
        <v>38</v>
      </c>
      <c r="G101" t="s">
        <v>39</v>
      </c>
      <c r="H101" t="s">
        <v>40</v>
      </c>
      <c r="I101" s="46"/>
      <c r="J101" s="46"/>
    </row>
    <row r="102" spans="2:10">
      <c r="B102" t="s">
        <v>49</v>
      </c>
      <c r="C102">
        <v>9</v>
      </c>
      <c r="D102">
        <v>11</v>
      </c>
      <c r="E102">
        <v>7</v>
      </c>
      <c r="F102">
        <v>3</v>
      </c>
      <c r="G102">
        <v>1</v>
      </c>
      <c r="H102">
        <v>13</v>
      </c>
      <c r="I102">
        <v>43</v>
      </c>
      <c r="J102">
        <v>1.26</v>
      </c>
    </row>
    <row r="103" spans="2:10">
      <c r="B103" t="s">
        <v>65</v>
      </c>
      <c r="C103">
        <v>32</v>
      </c>
      <c r="D103">
        <v>38</v>
      </c>
      <c r="E103">
        <v>27</v>
      </c>
      <c r="F103">
        <v>15</v>
      </c>
      <c r="G103">
        <v>1</v>
      </c>
      <c r="H103">
        <v>29</v>
      </c>
      <c r="I103">
        <v>143</v>
      </c>
      <c r="J103">
        <v>19.2</v>
      </c>
    </row>
    <row r="104" spans="2:10">
      <c r="B104" t="s">
        <v>66</v>
      </c>
      <c r="C104">
        <v>83</v>
      </c>
      <c r="D104">
        <v>64</v>
      </c>
      <c r="E104">
        <v>32</v>
      </c>
      <c r="F104">
        <v>19</v>
      </c>
      <c r="G104">
        <v>6</v>
      </c>
      <c r="H104">
        <v>54</v>
      </c>
      <c r="I104">
        <v>258</v>
      </c>
      <c r="J104">
        <v>15</v>
      </c>
    </row>
    <row r="105" spans="2:10">
      <c r="B105" t="s">
        <v>52</v>
      </c>
      <c r="C105">
        <v>129</v>
      </c>
      <c r="D105">
        <v>99</v>
      </c>
      <c r="E105">
        <v>55</v>
      </c>
      <c r="F105">
        <v>28</v>
      </c>
      <c r="G105">
        <v>13</v>
      </c>
      <c r="H105">
        <v>44</v>
      </c>
      <c r="I105">
        <v>368</v>
      </c>
      <c r="J105">
        <v>7.13</v>
      </c>
    </row>
    <row r="106" spans="2:10">
      <c r="B106" t="s">
        <v>67</v>
      </c>
      <c r="C106">
        <v>131</v>
      </c>
      <c r="D106">
        <v>95</v>
      </c>
      <c r="E106">
        <v>92</v>
      </c>
      <c r="F106">
        <v>24</v>
      </c>
      <c r="G106">
        <v>19</v>
      </c>
      <c r="H106">
        <v>36</v>
      </c>
      <c r="I106">
        <v>397</v>
      </c>
      <c r="J106">
        <v>29.12</v>
      </c>
    </row>
    <row r="107" spans="2:10">
      <c r="C107">
        <v>384</v>
      </c>
      <c r="D107">
        <v>307</v>
      </c>
      <c r="E107">
        <v>213</v>
      </c>
      <c r="F107">
        <v>89</v>
      </c>
      <c r="G107">
        <v>40</v>
      </c>
      <c r="H107">
        <v>176</v>
      </c>
      <c r="I107">
        <v>1209</v>
      </c>
    </row>
    <row r="108" spans="2:10">
      <c r="H108" t="s">
        <v>68</v>
      </c>
      <c r="J108">
        <v>11.1</v>
      </c>
    </row>
    <row r="109" spans="2:10">
      <c r="B109" t="s">
        <v>78</v>
      </c>
      <c r="C109">
        <v>1</v>
      </c>
      <c r="D109">
        <v>2</v>
      </c>
      <c r="E109">
        <v>3</v>
      </c>
      <c r="F109">
        <v>4</v>
      </c>
      <c r="G109">
        <v>5</v>
      </c>
      <c r="H109">
        <v>6</v>
      </c>
      <c r="I109" t="s">
        <v>79</v>
      </c>
    </row>
    <row r="110" spans="2:10">
      <c r="B110" t="s">
        <v>49</v>
      </c>
      <c r="C110" s="7">
        <f t="shared" ref="C110:I115" si="11">C102/C$107*100</f>
        <v>2.34375</v>
      </c>
      <c r="D110" s="7">
        <f t="shared" si="11"/>
        <v>3.5830618892508146</v>
      </c>
      <c r="E110" s="7">
        <f t="shared" si="11"/>
        <v>3.286384976525822</v>
      </c>
      <c r="F110" s="7">
        <f t="shared" si="11"/>
        <v>3.3707865168539324</v>
      </c>
      <c r="G110" s="7">
        <f t="shared" si="11"/>
        <v>2.5</v>
      </c>
      <c r="H110" s="7">
        <f t="shared" si="11"/>
        <v>7.3863636363636367</v>
      </c>
      <c r="I110" s="7">
        <f t="shared" si="11"/>
        <v>3.556658395368073</v>
      </c>
    </row>
    <row r="111" spans="2:10">
      <c r="B111" t="s">
        <v>65</v>
      </c>
      <c r="C111" s="7">
        <f t="shared" si="11"/>
        <v>8.3333333333333321</v>
      </c>
      <c r="D111" s="7">
        <f t="shared" si="11"/>
        <v>12.37785016286645</v>
      </c>
      <c r="E111" s="7">
        <f t="shared" si="11"/>
        <v>12.676056338028168</v>
      </c>
      <c r="F111" s="7">
        <f t="shared" si="11"/>
        <v>16.853932584269664</v>
      </c>
      <c r="G111" s="7">
        <f t="shared" si="11"/>
        <v>2.5</v>
      </c>
      <c r="H111" s="7">
        <f t="shared" si="11"/>
        <v>16.477272727272727</v>
      </c>
      <c r="I111" s="7">
        <f t="shared" si="11"/>
        <v>11.827956989247312</v>
      </c>
    </row>
    <row r="112" spans="2:10">
      <c r="B112" t="s">
        <v>66</v>
      </c>
      <c r="C112" s="7">
        <f t="shared" si="11"/>
        <v>21.614583333333336</v>
      </c>
      <c r="D112" s="7">
        <f t="shared" si="11"/>
        <v>20.846905537459286</v>
      </c>
      <c r="E112" s="7">
        <f t="shared" si="11"/>
        <v>15.023474178403756</v>
      </c>
      <c r="F112" s="7">
        <f t="shared" si="11"/>
        <v>21.348314606741571</v>
      </c>
      <c r="G112" s="7">
        <f t="shared" si="11"/>
        <v>15</v>
      </c>
      <c r="H112" s="7">
        <f t="shared" si="11"/>
        <v>30.681818181818183</v>
      </c>
      <c r="I112" s="7">
        <f t="shared" si="11"/>
        <v>21.339950372208435</v>
      </c>
    </row>
    <row r="113" spans="2:9">
      <c r="B113" t="s">
        <v>52</v>
      </c>
      <c r="C113" s="7">
        <f t="shared" si="11"/>
        <v>33.59375</v>
      </c>
      <c r="D113" s="7">
        <f t="shared" si="11"/>
        <v>32.247557003257327</v>
      </c>
      <c r="E113" s="7">
        <f t="shared" si="11"/>
        <v>25.821596244131456</v>
      </c>
      <c r="F113" s="7">
        <f t="shared" si="11"/>
        <v>31.460674157303369</v>
      </c>
      <c r="G113" s="7">
        <f t="shared" si="11"/>
        <v>32.5</v>
      </c>
      <c r="H113" s="7">
        <f t="shared" si="11"/>
        <v>25</v>
      </c>
      <c r="I113" s="7">
        <f t="shared" si="11"/>
        <v>30.438378825475599</v>
      </c>
    </row>
    <row r="114" spans="2:9">
      <c r="B114" t="s">
        <v>67</v>
      </c>
      <c r="C114" s="7">
        <f t="shared" si="11"/>
        <v>34.114583333333329</v>
      </c>
      <c r="D114" s="7">
        <f t="shared" si="11"/>
        <v>30.944625407166125</v>
      </c>
      <c r="E114" s="7">
        <f t="shared" si="11"/>
        <v>43.1924882629108</v>
      </c>
      <c r="F114" s="7">
        <f t="shared" si="11"/>
        <v>26.966292134831459</v>
      </c>
      <c r="G114" s="7">
        <f t="shared" si="11"/>
        <v>47.5</v>
      </c>
      <c r="H114" s="7">
        <f t="shared" si="11"/>
        <v>20.454545454545457</v>
      </c>
      <c r="I114" s="7">
        <f t="shared" si="11"/>
        <v>32.837055417700576</v>
      </c>
    </row>
    <row r="115" spans="2:9">
      <c r="C115" s="7">
        <f t="shared" si="11"/>
        <v>100</v>
      </c>
      <c r="D115" s="7">
        <f t="shared" si="11"/>
        <v>100</v>
      </c>
      <c r="E115" s="7">
        <f t="shared" si="11"/>
        <v>100</v>
      </c>
      <c r="F115" s="7">
        <f t="shared" si="11"/>
        <v>100</v>
      </c>
      <c r="G115" s="7">
        <f t="shared" si="11"/>
        <v>100</v>
      </c>
      <c r="H115" s="7">
        <f t="shared" si="11"/>
        <v>100</v>
      </c>
      <c r="I115" s="7">
        <f t="shared" si="11"/>
        <v>100</v>
      </c>
    </row>
  </sheetData>
  <mergeCells count="2">
    <mergeCell ref="A1:B7"/>
    <mergeCell ref="A8:A13"/>
  </mergeCells>
  <pageMargins left="0.7" right="0.7" top="0.75" bottom="0.75" header="0.3" footer="0.3"/>
  <pageSetup paperSize="9" orientation="portrait" horizontalDpi="0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tab. 1</vt:lpstr>
      <vt:lpstr>tab. 2</vt:lpstr>
      <vt:lpstr>rys. 1</vt:lpstr>
      <vt:lpstr>rys. 2</vt:lpstr>
      <vt:lpstr>rys. 3</vt:lpstr>
      <vt:lpstr>rys. 4</vt:lpstr>
      <vt:lpstr>Arkusz3</vt:lpstr>
    </vt:vector>
  </TitlesOfParts>
  <Company>Windows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Jakubiak</dc:creator>
  <cp:lastModifiedBy>Monika Jakubiak</cp:lastModifiedBy>
  <dcterms:created xsi:type="dcterms:W3CDTF">2017-01-30T21:51:32Z</dcterms:created>
  <dcterms:modified xsi:type="dcterms:W3CDTF">2017-02-03T20:35:41Z</dcterms:modified>
</cp:coreProperties>
</file>